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27483e088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Summary" sheetId="1" r:id="Ra9e5f77bc74f49a5"/>
    <x:sheet xmlns:r="http://schemas.openxmlformats.org/officeDocument/2006/relationships" name="Menu Engineering" sheetId="2" r:id="R6e8c3b4cf3604c26"/>
    <x:sheet xmlns:r="http://schemas.openxmlformats.org/officeDocument/2006/relationships" name="Outlet Performance" sheetId="3" r:id="Rd611466d83524b68"/>
    <x:sheet xmlns:r="http://schemas.openxmlformats.org/officeDocument/2006/relationships" name="Raw Data" sheetId="4" r:id="R632761e7fd7e410d"/>
    <x:sheet xmlns:r="http://schemas.openxmlformats.org/officeDocument/2006/relationships" name="Method and Scope" sheetId="5" r:id="R99613db47b6f42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"/>
    <x:numFmt numFmtId="201" formatCode="#,##0"/>
    <x:numFmt numFmtId="202" formatCode="€#,##0"/>
    <x:numFmt numFmtId="203" formatCode="0.0%"/>
    <x:numFmt numFmtId="204" formatCode="€0.00"/>
  </x:numFmts>
  <x:fonts count="13">
    <x:font>
      <x:sz val="11"/>
      <x:name val="Carlito"/>
    </x:font>
    <x:font>
      <x:b/>
      <x:sz val="10"/>
      <x:color rgb="FFFFFFFF"/>
      <x:name val="Arial"/>
    </x:font>
    <x:font>
      <x:b/>
      <x:sz val="16"/>
      <x:color rgb="FFFFFFFF"/>
      <x:name val="Arial"/>
    </x:font>
    <x:font>
      <x:i/>
      <x:sz val="10"/>
      <x:color rgb="FF6B7785"/>
      <x:name val="Arial"/>
    </x:font>
    <x:font>
      <x:b/>
      <x:sz val="9"/>
      <x:color rgb="FFFFFFFF"/>
      <x:name val="Arial"/>
    </x:font>
    <x:font>
      <x:b/>
      <x:sz val="10"/>
      <x:color rgb="FF1F2933"/>
      <x:name val="Arial"/>
    </x:font>
    <x:font>
      <x:b/>
      <x:sz val="18"/>
      <x:color rgb="FFFFFFFF"/>
      <x:name val="Arial"/>
    </x:font>
    <x:font>
      <x:b/>
      <x:sz val="9"/>
      <x:color rgb="FF6B7785"/>
      <x:name val="Arial"/>
    </x:font>
    <x:font>
      <x:b/>
      <x:sz val="16"/>
      <x:color rgb="FF123047"/>
      <x:name val="Arial"/>
    </x:font>
    <x:font>
      <x:b/>
      <x:sz val="10"/>
      <x:color rgb="FF168AAD"/>
      <x:name val="Arial"/>
    </x:font>
    <x:font>
      <x:sz val="10"/>
      <x:color rgb="FF1F2933"/>
      <x:name val="Arial"/>
    </x:font>
    <x:font>
      <x:b/>
      <x:sz val="10"/>
      <x:color rgb="FF123047"/>
      <x:name val="Arial"/>
    </x:font>
    <x:font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7"/>
      </x:patternFill>
    </x:fill>
    <x:fill>
      <x:patternFill patternType="solid">
        <x:fgColor rgb="FF168AAD"/>
      </x:patternFill>
    </x:fill>
    <x:fill>
      <x:patternFill patternType="solid">
        <x:fgColor rgb="FFEAF4F7"/>
      </x:patternFill>
    </x:fill>
    <x:fill>
      <x:patternFill patternType="solid">
        <x:fgColor rgb="FFF5F7F8"/>
      </x:patternFill>
    </x:fill>
  </x:fills>
  <x:borders count="2">
    <x:border/>
    <x:border>
      <x:left style="thin">
        <x:color rgb="FFD9E0E5"/>
      </x:left>
      <x:right style="thin">
        <x:color rgb="FFD9E0E5"/>
      </x:right>
      <x:top style="thin">
        <x:color rgb="FFD9E0E5"/>
      </x:top>
      <x:bottom style="thin">
        <x:color rgb="FFD9E0E5"/>
      </x:bottom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5" fillId="0" borderId="0" xfId="0" applyNumberFormat="1" applyFont="1" applyFill="1" applyBorder="1"/>
    <x:xf numFmtId="201" fontId="5" fillId="0" borderId="0" xfId="0" applyNumberFormat="1" applyFont="1" applyFill="1" applyBorder="1"/>
    <x:xf numFmtId="204" fontId="0" fillId="0" borderId="0" xfId="0" applyNumberFormat="1" applyFont="1" applyFill="1" applyBorder="1"/>
    <x:xf numFmtId="204" fontId="5" fillId="0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202" fontId="8" fillId="5" borderId="0" xfId="0" applyNumberFormat="1" applyFont="1" applyFill="1" applyBorder="1"/>
    <x:xf numFmtId="202" fontId="8" fillId="5" borderId="0" xfId="0" applyNumberFormat="1" applyFont="1" applyFill="1" applyBorder="1" applyAlignment="1">
      <x:alignment vertical="center"/>
    </x:xf>
    <x:xf numFmtId="203" fontId="8" fillId="5" borderId="0" xfId="0" applyNumberFormat="1" applyFont="1" applyFill="1" applyBorder="1"/>
    <x:xf numFmtId="203" fontId="8" fillId="5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horizontal="center"/>
    </x:xf>
    <x:xf numFmtId="0" fontId="9" fillId="4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horizontal="right"/>
    </x:xf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vertical="center"/>
    </x:xf>
    <x:xf numFmtId="0" fontId="11" fillId="4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202" fontId="12" fillId="0" borderId="0" xfId="0" applyNumberFormat="1" applyFont="1" applyFill="1" applyBorder="1"/>
    <x:xf numFmtId="203" fontId="12" fillId="0" borderId="0" xfId="0" applyNumberFormat="1" applyFont="1" applyFill="1" applyBorder="1"/>
    <x:xf numFmtId="201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horizontal="center"/>
    </x:xf>
    <x:xf numFmtId="0" fontId="12" fillId="0" borderId="0" xfId="0" applyNumberFormat="1" applyFont="1" applyFill="1" applyBorder="1" applyAlignment="1">
      <x:alignment wrapText="1"/>
    </x:xf>
    <x:xf numFmtId="202" fontId="12" fillId="0" borderId="0" xfId="0" applyNumberFormat="1" applyFont="1" applyFill="1" applyBorder="1" applyAlignment="1">
      <x:alignment horizontal="right"/>
    </x:xf>
    <x:xf numFmtId="204" fontId="12" fillId="0" borderId="0" xfId="0" applyNumberFormat="1" applyFont="1" applyFill="1" applyBorder="1"/>
    <x:xf numFmtId="200" fontId="12" fillId="0" borderId="0" xfId="0" applyNumberFormat="1" applyFont="1" applyFill="1" applyBorder="1"/>
    <x:xf numFmtId="0" fontId="12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2F855A"/>
      </x:font>
      <x:fill>
        <x:patternFill patternType="solid">
          <x:bgColor rgb="FFDCFCE7"/>
        </x:patternFill>
      </x:fill>
    </x:dxf>
    <x:dxf>
      <x:font>
        <x:b/>
        <x:color rgb="FFD97706"/>
      </x:font>
      <x:fill>
        <x:patternFill patternType="solid">
          <x:bgColor rgb="FFFEF3C7"/>
        </x:patternFill>
      </x:fill>
    </x:dxf>
    <x:dxf>
      <x:font>
        <x:b/>
        <x:color rgb="FF1D4ED8"/>
      </x:font>
      <x:fill>
        <x:patternFill patternType="solid">
          <x:bgColor rgb="FFDBEAFE"/>
        </x:patternFill>
      </x:fill>
    </x:dxf>
    <x:dxf>
      <x:font>
        <x:b/>
        <x:color rgb="FFB42318"/>
      </x:font>
      <x:fill>
        <x:patternFill patternType="solid">
          <x:bgColor rgb="FFFEE2E2"/>
        </x:patternFill>
      </x:fill>
    </x:dxf>
    <x:dxf>
      <x:font>
        <x:color rgb="FFB42318"/>
      </x:font>
      <x:fill>
        <x:patternFill patternType="solid">
          <x:bgColor rgb="FFFEE2E2"/>
        </x:patternFill>
      </x:fill>
    </x:dxf>
    <x:dxf>
      <x:font>
        <x:color rgb="FFD97706"/>
      </x:font>
      <x:fill>
        <x:patternFill patternType="solid">
          <x:bgColor rgb="FFFEF3C7"/>
        </x:patternFill>
      </x:fill>
    </x:dxf>
    <x:dxf>
      <x:font>
        <x:color rgb="FF2F855A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00c3a8391431d" /><Relationship Type="http://schemas.openxmlformats.org/officeDocument/2006/relationships/theme" Target="/xl/theme/theme1.xml" Id="R7eb42cafc0f042c0" /><Relationship Type="http://schemas.openxmlformats.org/officeDocument/2006/relationships/sharedStrings" Target="/xl/sharedStrings.xml" Id="R888860f0ca4b41a5" /><Relationship Type="http://schemas.openxmlformats.org/officeDocument/2006/relationships/worksheet" Target="/xl/worksheets/sheet1.xml" Id="Ra9e5f77bc74f49a5" /><Relationship Type="http://schemas.openxmlformats.org/officeDocument/2006/relationships/worksheet" Target="/xl/worksheets/sheet2.xml" Id="R6e8c3b4cf3604c26" /><Relationship Type="http://schemas.openxmlformats.org/officeDocument/2006/relationships/worksheet" Target="/xl/worksheets/sheet3.xml" Id="Rd611466d83524b68" /><Relationship Type="http://schemas.openxmlformats.org/officeDocument/2006/relationships/worksheet" Target="/xl/worksheets/sheet4.xml" Id="R632761e7fd7e410d" /><Relationship Type="http://schemas.openxmlformats.org/officeDocument/2006/relationships/worksheet" Target="/xl/worksheets/sheet5.xml" Id="R99613db47b6f42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91ea3b0734e44f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Revenue and gross profit by outlet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Revenue</c:v>
          </c:tx>
          <c:spPr>
            <a:solidFill xmlns:a="http://schemas.openxmlformats.org/drawingml/2006/main">
              <a:srgbClr val="168AAD"/>
            </a:solidFill>
          </c:spPr>
          <c:cat>
            <c:strRef>
              <c:f>'Executive Summary'!$J$18:$J$20</c:f>
              <c:strCache>
                <c:ptCount val="0"/>
              </c:strCache>
            </c:strRef>
          </c:cat>
          <c:val>
            <c:numRef>
              <c:f>'Executive Summary'!$K$18:$K$20</c:f>
              <c:numCache>
                <c:formatCode>€#,##0</c:formatCode>
                <c:ptCount val="0"/>
              </c:numCache>
            </c:numRef>
          </c:val>
        </c:ser>
        <c:ser>
          <c:idx val="1"/>
          <c:order val="1"/>
          <c:tx>
            <c:v>Gross profit</c:v>
          </c:tx>
          <c:spPr>
            <a:solidFill xmlns:a="http://schemas.openxmlformats.org/drawingml/2006/main">
              <a:srgbClr val="123047"/>
            </a:solidFill>
          </c:spPr>
          <c:cat>
            <c:strRef>
              <c:f>'Executive Summary'!$J$18:$J$20</c:f>
              <c:strCache>
                <c:ptCount val="0"/>
              </c:strCache>
            </c:strRef>
          </c:cat>
          <c:val>
            <c:numRef>
              <c:f>'Executive Summary'!$L$18:$L$20</c:f>
              <c:numCache>
                <c:formatCode>€#,##0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€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67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8</xdr:row>
      <xdr:rowOff>0</xdr:rowOff>
    </xdr:from>
    <xdr:to>
      <xdr:col>12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91ea3b0734e44f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awMenuData" displayName="RawMenuData" ref="A1:F29" headerRowCount="1" totalsRowCount="0" totalsRowShown="0">
  <x:tableColumns count="6">
    <x:tableColumn id="1" name="Outlet"/>
    <x:tableColumn id="2" name="Category"/>
    <x:tableColumn id="3" name="Menu item"/>
    <x:tableColumn id="4" name="Quantity sold"/>
    <x:tableColumn id="5" name="Selling price (EUR)"/>
    <x:tableColumn id="6" name="Unit cost (EUR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0d3e265aa0643b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7832ae2bf6dd493c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50" hidden="0" customWidth="1"/>
    <x:col min="3" max="3" width="14" hidden="0" customWidth="1"/>
    <x:col min="4" max="4" width="14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</x:cols>
  <x:sheetData>
    <x:row r="1">
      <x:c r="A1" s="25" t="str">
        <x:v>Boutique Resort F&amp;B Performance Audit</x:v>
      </x:c>
      <x:c r="B1" s="25"/>
      <x:c r="C1" s="25"/>
      <x:c r="D1" s="25"/>
      <x:c r="E1" s="25"/>
      <x:c r="F1" s="25"/>
      <x:c r="G1" s="25"/>
      <x:c r="H1" s="25"/>
      <x:c r="I1" s="25"/>
      <x:c r="J1" s="25"/>
      <x:c r="K1" s="25"/>
      <x:c r="L1" s="25"/>
    </x:row>
    <x:row r="2">
      <x:c r="A2" s="25"/>
      <x:c r="B2" s="25"/>
      <x:c r="C2" s="25"/>
      <x:c r="D2" s="25"/>
      <x:c r="E2" s="25"/>
      <x:c r="F2" s="25"/>
      <x:c r="G2" s="25"/>
      <x:c r="H2" s="25"/>
      <x:c r="I2" s="25"/>
      <x:c r="J2" s="25"/>
      <x:c r="K2" s="25"/>
      <x:c r="L2" s="25"/>
    </x:row>
    <x:row r="3">
      <x:c r="A3" s="9" t="str">
        <x:v>Portfolio sample for a fictional 54-room Mediterranean resort | July operating period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4">
      <x:c r="A4" s="50"/>
      <x:c r="B4" s="50"/>
      <x:c r="C4" s="50"/>
      <x:c r="D4" s="50"/>
      <x:c r="E4" s="50"/>
      <x:c r="F4" s="50"/>
      <x:c r="G4" s="50"/>
      <x:c r="H4" s="50"/>
      <x:c r="I4" s="50"/>
      <x:c r="J4" s="50"/>
      <x:c r="K4" s="50"/>
      <x:c r="L4" s="50"/>
    </x:row>
    <x:row r="5">
      <x:c r="A5" s="28" t="str">
        <x:v>Net revenue</x:v>
      </x:c>
      <x:c r="B5" s="28"/>
      <x:c r="C5" s="28"/>
      <x:c r="D5" s="28" t="str">
        <x:v>Gross profit</x:v>
      </x:c>
      <x:c r="E5" s="28"/>
      <x:c r="F5" s="28"/>
      <x:c r="G5" s="28" t="str">
        <x:v>Cost ratio</x:v>
      </x:c>
      <x:c r="H5" s="28"/>
      <x:c r="I5" s="28"/>
      <x:c r="J5" s="28" t="str">
        <x:v>Identified monthly opportunity</x:v>
      </x:c>
      <x:c r="K5" s="28"/>
      <x:c r="L5" s="28"/>
    </x:row>
    <x:row r="6">
      <x:c r="A6" s="32" t="n">
        <x:f>'Outlet Performance'!B7</x:f>
        <x:v>168130</x:v>
      </x:c>
      <x:c r="B6" s="32"/>
      <x:c r="C6" s="32"/>
      <x:c r="D6" s="32" t="n">
        <x:f>'Outlet Performance'!D7</x:f>
        <x:v>107299</x:v>
      </x:c>
      <x:c r="E6" s="32"/>
      <x:c r="F6" s="32"/>
      <x:c r="G6" s="34" t="n">
        <x:f>'Outlet Performance'!E7</x:f>
        <x:v>0.3618093142211384</x:v>
      </x:c>
      <x:c r="H6" s="34"/>
      <x:c r="I6" s="34"/>
      <x:c r="J6" s="32" t="n">
        <x:f>SUM(H25:H34)</x:f>
        <x:v>8420</x:v>
      </x:c>
      <x:c r="K6" s="32"/>
      <x:c r="L6" s="32"/>
    </x:row>
    <x:row r="7">
      <x:c r="A7" s="32"/>
      <x:c r="B7" s="32"/>
      <x:c r="C7" s="32"/>
      <x:c r="D7" s="32"/>
      <x:c r="E7" s="32"/>
      <x:c r="F7" s="32"/>
      <x:c r="G7" s="34"/>
      <x:c r="H7" s="34"/>
      <x:c r="I7" s="34"/>
      <x:c r="J7" s="32"/>
      <x:c r="K7" s="32"/>
      <x:c r="L7" s="32"/>
    </x:row>
    <x:row r="8">
      <x:c r="A8" s="50"/>
      <x:c r="B8" s="50"/>
      <x:c r="C8" s="50"/>
      <x:c r="D8" s="50"/>
      <x:c r="E8" s="50"/>
      <x:c r="F8" s="50"/>
      <x:c r="G8" s="50"/>
      <x:c r="H8" s="50"/>
      <x:c r="I8" s="50"/>
      <x:c r="J8" s="50"/>
      <x:c r="K8" s="50"/>
      <x:c r="L8" s="50"/>
    </x:row>
    <x:row r="9" ht="24" customHeight="1">
      <x:c r="A9" s="2" t="str">
        <x:v>Commercial findings</x:v>
      </x:c>
      <x:c r="B9" s="2"/>
      <x:c r="C9" s="2"/>
      <x:c r="D9" s="2"/>
      <x:c r="E9" s="2"/>
      <x:c r="F9" s="2"/>
      <x:c r="G9" s="50"/>
      <x:c r="H9" s="50"/>
      <x:c r="I9" s="50"/>
      <x:c r="J9" s="50"/>
      <x:c r="K9" s="50"/>
      <x:c r="L9" s="50"/>
    </x:row>
    <x:row r="10" ht="34" customHeight="1">
      <x:c r="A10" s="37" t="str">
        <x:v>1</x:v>
      </x:c>
      <x:c r="B10" s="40" t="str">
        <x:v>Beach Grill generates the largest revenue share, but food cost is concentrated in seafood and steak.</x:v>
      </x:c>
      <x:c r="C10" s="40"/>
      <x:c r="D10" s="40"/>
      <x:c r="E10" s="40"/>
      <x:c r="F10" s="40"/>
      <x:c r="G10" s="50"/>
      <x:c r="H10" s="50"/>
      <x:c r="I10" s="50"/>
      <x:c r="J10" s="50"/>
      <x:c r="K10" s="50"/>
      <x:c r="L10" s="50"/>
    </x:row>
    <x:row r="11" ht="34" customHeight="1">
      <x:c r="A11" s="37" t="str">
        <x:v>2</x:v>
      </x:c>
      <x:c r="B11" s="40" t="str">
        <x:v>Pool Bar produces strong beverage volume; the signature cocktail has room for a premium price tier.</x:v>
      </x:c>
      <x:c r="C11" s="40"/>
      <x:c r="D11" s="40"/>
      <x:c r="E11" s="40"/>
      <x:c r="F11" s="40"/>
      <x:c r="G11" s="50"/>
      <x:c r="H11" s="50"/>
      <x:c r="I11" s="50"/>
      <x:c r="J11" s="50"/>
      <x:c r="K11" s="50"/>
      <x:c r="L11" s="50"/>
    </x:row>
    <x:row r="12" ht="34" customHeight="1">
      <x:c r="A12" s="37" t="str">
        <x:v>3</x:v>
      </x:c>
      <x:c r="B12" s="40" t="str">
        <x:v>Club sandwich demand is healthy, but its 48.9% unit cost ratio limits contribution.</x:v>
      </x:c>
      <x:c r="C12" s="40"/>
      <x:c r="D12" s="40"/>
      <x:c r="E12" s="40"/>
      <x:c r="F12" s="40"/>
      <x:c r="G12" s="50"/>
      <x:c r="H12" s="50"/>
      <x:c r="I12" s="50"/>
      <x:c r="J12" s="50"/>
      <x:c r="K12" s="50"/>
      <x:c r="L12" s="50"/>
    </x:row>
    <x:row r="13" ht="34" customHeight="1">
      <x:c r="A13" s="37" t="str">
        <x:v>4</x:v>
      </x:c>
      <x:c r="B13" s="40" t="str">
        <x:v>Wine attachment is low relative to Beach Grill food volume.</x:v>
      </x:c>
      <x:c r="C13" s="40"/>
      <x:c r="D13" s="40"/>
      <x:c r="E13" s="40"/>
      <x:c r="F13" s="40"/>
      <x:c r="G13" s="50"/>
      <x:c r="H13" s="50"/>
      <x:c r="I13" s="50"/>
      <x:c r="J13" s="50"/>
      <x:c r="K13" s="50"/>
      <x:c r="L13" s="50"/>
    </x:row>
    <x:row r="14" ht="34" customHeight="1">
      <x:c r="A14" s="37" t="str">
        <x:v>5</x:v>
      </x:c>
      <x:c r="B14" s="40" t="str">
        <x:v>Ten actions represent an estimated EUR 8.4k recurring monthly opportunity before implementation costs.</x:v>
      </x:c>
      <x:c r="C14" s="40"/>
      <x:c r="D14" s="40"/>
      <x:c r="E14" s="40"/>
      <x:c r="F14" s="40"/>
      <x:c r="G14" s="50"/>
      <x:c r="H14" s="50"/>
      <x:c r="I14" s="50"/>
      <x:c r="J14" s="50"/>
      <x:c r="K14" s="50"/>
      <x:c r="L14" s="50"/>
    </x:row>
    <x:row r="15" ht="34" customHeight="1">
      <x:c r="A15" s="37" t="str">
        <x:v>6</x:v>
      </x:c>
      <x:c r="B15" s="40" t="str">
        <x:v>The highest priority is pricing and recipe control, followed by beverage upsell execution.</x:v>
      </x:c>
      <x:c r="C15" s="40"/>
      <x:c r="D15" s="40"/>
      <x:c r="E15" s="40"/>
      <x:c r="F15" s="40"/>
      <x:c r="G15" s="50"/>
      <x:c r="H15" s="50"/>
      <x:c r="I15" s="50"/>
      <x:c r="J15" s="50"/>
      <x:c r="K15" s="50"/>
      <x:c r="L15" s="50"/>
    </x:row>
    <x:row r="16">
      <x:c r="A16" s="50"/>
      <x:c r="B16" s="50"/>
      <x:c r="C16" s="50"/>
      <x:c r="D16" s="50"/>
      <x:c r="E16" s="50"/>
      <x:c r="F16" s="50"/>
      <x:c r="G16" s="50"/>
      <x:c r="H16" s="50"/>
      <x:c r="I16" s="50"/>
      <x:c r="J16" s="50"/>
      <x:c r="K16" s="50"/>
      <x:c r="L16" s="50"/>
    </x:row>
    <x:row r="17" ht="24" customHeight="1">
      <x:c r="A17" s="2" t="str">
        <x:v>Outlet summary</x:v>
      </x:c>
      <x:c r="B17" s="2"/>
      <x:c r="C17" s="2"/>
      <x:c r="D17" s="2"/>
      <x:c r="E17" s="2"/>
      <x:c r="F17" s="2"/>
      <x:c r="G17" s="50"/>
      <x:c r="H17" s="50"/>
      <x:c r="I17" s="50"/>
      <x:c r="J17" s="50" t="str">
        <x:v>Outlet</x:v>
      </x:c>
      <x:c r="K17" s="50" t="str">
        <x:v>Revenue</x:v>
      </x:c>
      <x:c r="L17" s="50" t="str">
        <x:v>Gross profit</x:v>
      </x:c>
    </x:row>
    <x:row r="18">
      <x:c r="A18" s="41" t="str">
        <x:v>Outlet</x:v>
      </x:c>
      <x:c r="B18" s="41" t="str">
        <x:v>Revenue</x:v>
      </x:c>
      <x:c r="C18" s="41" t="str">
        <x:v>Revenue mix</x:v>
      </x:c>
      <x:c r="D18" s="41" t="str">
        <x:v>Cost %</x:v>
      </x:c>
      <x:c r="E18" s="41" t="str">
        <x:v>Gross profit</x:v>
      </x:c>
      <x:c r="F18" s="41" t="str">
        <x:v>Items sold</x:v>
      </x:c>
      <x:c r="G18" s="50"/>
      <x:c r="H18" s="50"/>
      <x:c r="I18" s="50"/>
      <x:c r="J18" s="50" t="str">
        <x:f>A19</x:f>
        <x:v>All Day Dining</x:v>
      </x:c>
      <x:c r="K18" s="50" t="n">
        <x:f>B19</x:f>
        <x:v>61000</x:v>
      </x:c>
      <x:c r="L18" s="50" t="n">
        <x:f>E19</x:f>
        <x:v>38722</x:v>
      </x:c>
    </x:row>
    <x:row r="19">
      <x:c r="A19" s="50" t="str">
        <x:f>'Outlet Performance'!A4</x:f>
        <x:v>All Day Dining</x:v>
      </x:c>
      <x:c r="B19" s="51" t="n">
        <x:f>'Outlet Performance'!B4</x:f>
        <x:v>61000</x:v>
      </x:c>
      <x:c r="C19" s="52" t="n">
        <x:f>'Outlet Performance'!F4</x:f>
        <x:v>0.36281448878843753</x:v>
      </x:c>
      <x:c r="D19" s="52" t="n">
        <x:f>'Outlet Performance'!E4</x:f>
        <x:v>0.36521311475409834</x:v>
      </x:c>
      <x:c r="E19" s="51" t="n">
        <x:f>'Outlet Performance'!D4</x:f>
        <x:v>38722</x:v>
      </x:c>
      <x:c r="F19" s="53" t="n">
        <x:f>'Outlet Performance'!G4</x:f>
        <x:v>3950</x:v>
      </x:c>
      <x:c r="G19" s="50"/>
      <x:c r="H19" s="50"/>
      <x:c r="I19" s="50"/>
      <x:c r="J19" s="50" t="str">
        <x:f>A20</x:f>
        <x:v>Pool Bar</x:v>
      </x:c>
      <x:c r="K19" s="50" t="n">
        <x:f>B20</x:f>
        <x:v>42940</x:v>
      </x:c>
      <x:c r="L19" s="50" t="n">
        <x:f>E20</x:f>
        <x:v>28645</x:v>
      </x:c>
    </x:row>
    <x:row r="20">
      <x:c r="A20" s="50" t="str">
        <x:f>'Outlet Performance'!A5</x:f>
        <x:v>Pool Bar</x:v>
      </x:c>
      <x:c r="B20" s="51" t="n">
        <x:f>'Outlet Performance'!B5</x:f>
        <x:v>42940</x:v>
      </x:c>
      <x:c r="C20" s="52" t="n">
        <x:f>'Outlet Performance'!F5</x:f>
        <x:v>0.2553976089930411</x:v>
      </x:c>
      <x:c r="D20" s="52" t="n">
        <x:f>'Outlet Performance'!E5</x:f>
        <x:v>0.33290638099673964</x:v>
      </x:c>
      <x:c r="E20" s="51" t="n">
        <x:f>'Outlet Performance'!D5</x:f>
        <x:v>28645</x:v>
      </x:c>
      <x:c r="F20" s="53" t="n">
        <x:f>'Outlet Performance'!G5</x:f>
        <x:v>5110</x:v>
      </x:c>
      <x:c r="G20" s="50"/>
      <x:c r="H20" s="50"/>
      <x:c r="I20" s="50"/>
      <x:c r="J20" s="50" t="str">
        <x:f>A21</x:f>
        <x:v>Beach Grill</x:v>
      </x:c>
      <x:c r="K20" s="50" t="n">
        <x:f>B21</x:f>
        <x:v>64190</x:v>
      </x:c>
      <x:c r="L20" s="50" t="n">
        <x:f>E21</x:f>
        <x:v>39932</x:v>
      </x:c>
    </x:row>
    <x:row r="21">
      <x:c r="A21" s="50" t="str">
        <x:f>'Outlet Performance'!A6</x:f>
        <x:v>Beach Grill</x:v>
      </x:c>
      <x:c r="B21" s="51" t="n">
        <x:f>'Outlet Performance'!B6</x:f>
        <x:v>64190</x:v>
      </x:c>
      <x:c r="C21" s="52" t="n">
        <x:f>'Outlet Performance'!F6</x:f>
        <x:v>0.3817879022185214</x:v>
      </x:c>
      <x:c r="D21" s="52" t="n">
        <x:f>'Outlet Performance'!E6</x:f>
        <x:v>0.37790933167159996</x:v>
      </x:c>
      <x:c r="E21" s="51" t="n">
        <x:f>'Outlet Performance'!D6</x:f>
        <x:v>39932</x:v>
      </x:c>
      <x:c r="F21" s="53" t="n">
        <x:f>'Outlet Performance'!G6</x:f>
        <x:v>3420</x:v>
      </x:c>
      <x:c r="G21" s="50"/>
      <x:c r="H21" s="50"/>
      <x:c r="I21" s="50"/>
      <x:c r="J21" s="50"/>
      <x:c r="K21" s="50"/>
      <x:c r="L21" s="50"/>
    </x:row>
    <x:row r="22">
      <x:c r="A22" s="50"/>
      <x:c r="B22" s="50"/>
      <x:c r="C22" s="50"/>
      <x:c r="D22" s="50"/>
      <x:c r="E22" s="50"/>
      <x:c r="F22" s="50"/>
      <x:c r="G22" s="50"/>
      <x:c r="H22" s="50"/>
      <x:c r="I22" s="50"/>
      <x:c r="J22" s="50"/>
      <x:c r="K22" s="50"/>
      <x:c r="L22" s="50"/>
    </x:row>
    <x:row r="23" ht="24" customHeight="1">
      <x:c r="A23" s="2" t="str">
        <x:v>30-day priority action plan</x:v>
      </x:c>
      <x:c r="B23" s="2"/>
      <x:c r="C23" s="2"/>
      <x:c r="D23" s="2"/>
      <x:c r="E23" s="2"/>
      <x:c r="F23" s="2"/>
      <x:c r="G23" s="2"/>
      <x:c r="H23" s="2"/>
      <x:c r="I23" s="50"/>
      <x:c r="J23" s="50"/>
      <x:c r="K23" s="50"/>
      <x:c r="L23" s="50"/>
    </x:row>
    <x:row r="24">
      <x:c r="A24" s="13" t="str">
        <x:v>Priority</x:v>
      </x:c>
      <x:c r="B24" s="13" t="str">
        <x:v>Action</x:v>
      </x:c>
      <x:c r="C24" s="13" t="str">
        <x:v>Type</x:v>
      </x:c>
      <x:c r="D24" s="13" t="str">
        <x:v>Outlet</x:v>
      </x:c>
      <x:c r="E24" s="13" t="str">
        <x:v>Monthly impact</x:v>
      </x:c>
      <x:c r="F24" s="13" t="str">
        <x:v>Timing</x:v>
      </x:c>
      <x:c r="G24" s="13" t="str">
        <x:v>Status</x:v>
      </x:c>
      <x:c r="H24" s="13" t="str">
        <x:v>Impact value</x:v>
      </x:c>
      <x:c r="I24" s="50"/>
      <x:c r="J24" s="50"/>
      <x:c r="K24" s="50"/>
      <x:c r="L24" s="50"/>
    </x:row>
    <x:row r="25" ht="32" customHeight="1">
      <x:c r="A25" s="54" t="n">
        <x:v>1</x:v>
      </x:c>
      <x:c r="B25" s="55" t="str">
        <x:v>Reprice the Pool Bar club sandwich from EUR 18 to EUR 20</x:v>
      </x:c>
      <x:c r="C25" s="50" t="str">
        <x:v>Pricing</x:v>
      </x:c>
      <x:c r="D25" s="50" t="str">
        <x:v>Pool Bar</x:v>
      </x:c>
      <x:c r="E25" s="56" t="n">
        <x:v>700</x:v>
      </x:c>
      <x:c r="F25" s="54" t="str">
        <x:v>7 days</x:v>
      </x:c>
      <x:c r="G25" s="50" t="str">
        <x:v>Not started</x:v>
      </x:c>
      <x:c r="H25" s="51" t="n">
        <x:f>E25</x:f>
        <x:v>700</x:v>
      </x:c>
      <x:c r="I25" s="50"/>
      <x:c r="J25" s="50"/>
      <x:c r="K25" s="50"/>
      <x:c r="L25" s="50"/>
    </x:row>
    <x:row r="26" ht="32" customHeight="1">
      <x:c r="A26" s="54" t="n">
        <x:v>2</x:v>
      </x:c>
      <x:c r="B26" s="55" t="str">
        <x:v>Reduce seafood platter recipe cost by EUR 3 through portion and supplier review</x:v>
      </x:c>
      <x:c r="C26" s="50" t="str">
        <x:v>Cost</x:v>
      </x:c>
      <x:c r="D26" s="50" t="str">
        <x:v>Beach Grill</x:v>
      </x:c>
      <x:c r="E26" s="56" t="n">
        <x:v>480</x:v>
      </x:c>
      <x:c r="F26" s="54" t="str">
        <x:v>14 days</x:v>
      </x:c>
      <x:c r="G26" s="50" t="str">
        <x:v>Not started</x:v>
      </x:c>
      <x:c r="H26" s="51" t="n">
        <x:f>E26</x:f>
        <x:v>480</x:v>
      </x:c>
      <x:c r="I26" s="50"/>
      <x:c r="J26" s="50"/>
      <x:c r="K26" s="50"/>
      <x:c r="L26" s="50"/>
    </x:row>
    <x:row r="27" ht="32" customHeight="1">
      <x:c r="A27" s="54" t="n">
        <x:v>3</x:v>
      </x:c>
      <x:c r="B27" s="55" t="str">
        <x:v>Add wine pairing prompt to the three highest-volume Beach Grill food items</x:v>
      </x:c>
      <x:c r="C27" s="50" t="str">
        <x:v>Upsell</x:v>
      </x:c>
      <x:c r="D27" s="50" t="str">
        <x:v>Beach Grill</x:v>
      </x:c>
      <x:c r="E27" s="56" t="n">
        <x:v>1260</x:v>
      </x:c>
      <x:c r="F27" s="54" t="str">
        <x:v>14 days</x:v>
      </x:c>
      <x:c r="G27" s="50" t="str">
        <x:v>Not started</x:v>
      </x:c>
      <x:c r="H27" s="51" t="n">
        <x:f>E27</x:f>
        <x:v>1260</x:v>
      </x:c>
      <x:c r="I27" s="50"/>
      <x:c r="J27" s="50"/>
      <x:c r="K27" s="50"/>
      <x:c r="L27" s="50"/>
    </x:row>
    <x:row r="28" ht="32" customHeight="1">
      <x:c r="A28" s="54" t="n">
        <x:v>4</x:v>
      </x:c>
      <x:c r="B28" s="55" t="str">
        <x:v>Create a premium cocktail price tier at EUR 17</x:v>
      </x:c>
      <x:c r="C28" s="50" t="str">
        <x:v>Pricing</x:v>
      </x:c>
      <x:c r="D28" s="50" t="str">
        <x:v>Pool Bar</x:v>
      </x:c>
      <x:c r="E28" s="56" t="n">
        <x:v>975</x:v>
      </x:c>
      <x:c r="F28" s="54" t="str">
        <x:v>21 days</x:v>
      </x:c>
      <x:c r="G28" s="50" t="str">
        <x:v>Not started</x:v>
      </x:c>
      <x:c r="H28" s="51" t="n">
        <x:f>E28</x:f>
        <x:v>975</x:v>
      </x:c>
      <x:c r="I28" s="50"/>
      <x:c r="J28" s="50"/>
      <x:c r="K28" s="50"/>
      <x:c r="L28" s="50"/>
    </x:row>
    <x:row r="29" ht="32" customHeight="1">
      <x:c r="A29" s="54" t="n">
        <x:v>5</x:v>
      </x:c>
      <x:c r="B29" s="55" t="str">
        <x:v>Move house wine by glass to the first beverage position</x:v>
      </x:c>
      <x:c r="C29" s="50" t="str">
        <x:v>Menu</x:v>
      </x:c>
      <x:c r="D29" s="50" t="str">
        <x:v>All Day Dining</x:v>
      </x:c>
      <x:c r="E29" s="56" t="n">
        <x:v>690</x:v>
      </x:c>
      <x:c r="F29" s="54" t="str">
        <x:v>7 days</x:v>
      </x:c>
      <x:c r="G29" s="50" t="str">
        <x:v>Not started</x:v>
      </x:c>
      <x:c r="H29" s="51" t="n">
        <x:f>E29</x:f>
        <x:v>690</x:v>
      </x:c>
      <x:c r="I29" s="50"/>
      <x:c r="J29" s="50"/>
      <x:c r="K29" s="50"/>
      <x:c r="L29" s="50"/>
    </x:row>
    <x:row r="30" ht="32" customHeight="1">
      <x:c r="A30" s="54" t="n">
        <x:v>6</x:v>
      </x:c>
      <x:c r="B30" s="55" t="str">
        <x:v>Replace chocolate fondant with a lower-cost signature dessert</x:v>
      </x:c>
      <x:c r="C30" s="50" t="str">
        <x:v>Menu</x:v>
      </x:c>
      <x:c r="D30" s="50" t="str">
        <x:v>All Day Dining</x:v>
      </x:c>
      <x:c r="E30" s="56" t="n">
        <x:v>420</x:v>
      </x:c>
      <x:c r="F30" s="54" t="str">
        <x:v>30 days</x:v>
      </x:c>
      <x:c r="G30" s="50" t="str">
        <x:v>Not started</x:v>
      </x:c>
      <x:c r="H30" s="51" t="n">
        <x:f>E30</x:f>
        <x:v>420</x:v>
      </x:c>
      <x:c r="I30" s="50"/>
      <x:c r="J30" s="50"/>
      <x:c r="K30" s="50"/>
      <x:c r="L30" s="50"/>
    </x:row>
    <x:row r="31" ht="32" customHeight="1">
      <x:c r="A31" s="54" t="n">
        <x:v>7</x:v>
      </x:c>
      <x:c r="B31" s="55" t="str">
        <x:v>Introduce a pizza plus beverage lunch combination</x:v>
      </x:c>
      <x:c r="C31" s="50" t="str">
        <x:v>Bundle</x:v>
      </x:c>
      <x:c r="D31" s="50" t="str">
        <x:v>Beach Grill</x:v>
      </x:c>
      <x:c r="E31" s="56" t="n">
        <x:v>1180</x:v>
      </x:c>
      <x:c r="F31" s="54" t="str">
        <x:v>21 days</x:v>
      </x:c>
      <x:c r="G31" s="50" t="str">
        <x:v>Not started</x:v>
      </x:c>
      <x:c r="H31" s="51" t="n">
        <x:f>E31</x:f>
        <x:v>1180</x:v>
      </x:c>
      <x:c r="I31" s="50"/>
      <x:c r="J31" s="50"/>
      <x:c r="K31" s="50"/>
      <x:c r="L31" s="50"/>
    </x:row>
    <x:row r="32" ht="32" customHeight="1">
      <x:c r="A32" s="54" t="n">
        <x:v>8</x:v>
      </x:c>
      <x:c r="B32" s="55" t="str">
        <x:v>Review breakfast upgrade inclusions and reduce unit cost by EUR 0.80</x:v>
      </x:c>
      <x:c r="C32" s="50" t="str">
        <x:v>Cost</x:v>
      </x:c>
      <x:c r="D32" s="50" t="str">
        <x:v>All Day Dining</x:v>
      </x:c>
      <x:c r="E32" s="56" t="n">
        <x:v>496</x:v>
      </x:c>
      <x:c r="F32" s="54" t="str">
        <x:v>14 days</x:v>
      </x:c>
      <x:c r="G32" s="50" t="str">
        <x:v>Not started</x:v>
      </x:c>
      <x:c r="H32" s="51" t="n">
        <x:f>E32</x:f>
        <x:v>496</x:v>
      </x:c>
      <x:c r="I32" s="50"/>
      <x:c r="J32" s="50"/>
      <x:c r="K32" s="50"/>
      <x:c r="L32" s="50"/>
    </x:row>
    <x:row r="33" ht="32" customHeight="1">
      <x:c r="A33" s="54" t="n">
        <x:v>9</x:v>
      </x:c>
      <x:c r="B33" s="55" t="str">
        <x:v>Train order takers on one beverage prompt per food order</x:v>
      </x:c>
      <x:c r="C33" s="50" t="str">
        <x:v>Upsell</x:v>
      </x:c>
      <x:c r="D33" s="50" t="str">
        <x:v>All outlets</x:v>
      </x:c>
      <x:c r="E33" s="56" t="n">
        <x:v>1540</x:v>
      </x:c>
      <x:c r="F33" s="54" t="str">
        <x:v>30 days</x:v>
      </x:c>
      <x:c r="G33" s="50" t="str">
        <x:v>Not started</x:v>
      </x:c>
      <x:c r="H33" s="51" t="n">
        <x:f>E33</x:f>
        <x:v>1540</x:v>
      </x:c>
      <x:c r="I33" s="50"/>
      <x:c r="J33" s="50"/>
      <x:c r="K33" s="50"/>
      <x:c r="L33" s="50"/>
    </x:row>
    <x:row r="34" ht="32" customHeight="1">
      <x:c r="A34" s="54" t="n">
        <x:v>10</x:v>
      </x:c>
      <x:c r="B34" s="55" t="str">
        <x:v>Remove duplicate low-contribution menu descriptions and simplify choice</x:v>
      </x:c>
      <x:c r="C34" s="50" t="str">
        <x:v>Menu</x:v>
      </x:c>
      <x:c r="D34" s="50" t="str">
        <x:v>All outlets</x:v>
      </x:c>
      <x:c r="E34" s="56" t="n">
        <x:v>679</x:v>
      </x:c>
      <x:c r="F34" s="54" t="str">
        <x:v>30 days</x:v>
      </x:c>
      <x:c r="G34" s="50" t="str">
        <x:v>Not started</x:v>
      </x:c>
      <x:c r="H34" s="51" t="n">
        <x:f>E34</x:f>
        <x:v>679</x:v>
      </x:c>
      <x:c r="I34" s="50"/>
      <x:c r="J34" s="50"/>
      <x:c r="K34" s="50"/>
      <x:c r="L34" s="50"/>
    </x:row>
  </x:sheetData>
  <x:mergeCells>
    <x:mergeCell ref="A1:L2"/>
    <x:mergeCell ref="A3:L3"/>
    <x:mergeCell ref="A5:C5"/>
    <x:mergeCell ref="A6:C7"/>
    <x:mergeCell ref="D5:F5"/>
    <x:mergeCell ref="D6:F7"/>
    <x:mergeCell ref="G5:I5"/>
    <x:mergeCell ref="G6:I7"/>
    <x:mergeCell ref="J5:L5"/>
    <x:mergeCell ref="J6:L7"/>
    <x:mergeCell ref="B10:F10"/>
    <x:mergeCell ref="B11:F11"/>
    <x:mergeCell ref="B12:F12"/>
    <x:mergeCell ref="B13:F13"/>
    <x:mergeCell ref="B14:F14"/>
    <x:mergeCell ref="B15:F15"/>
  </x:mergeCells>
  <x:conditionalFormatting sqref="G25:G34">
    <x:cfRule type="containsText" dxfId="4" priority="1" operator="containsText" text="Not started"/>
    <x:cfRule type="containsText" dxfId="5" priority="2" operator="containsText" text="In progress"/>
    <x:cfRule type="containsText" dxfId="6" priority="3" operator="containsText" text="Complete"/>
  </x:conditionalFormatting>
  <x:dataValidations count="1">
    <x:dataValidation type="list" sqref="G25:G34">
      <x:formula1>"Not started,In progress,Complete"</x:formula1>
    </x:dataValidation>
  </x:dataValidations>
  <x:pageMargins left="0.7" right="0.7" top="0.75" bottom="0.75" header="0.3" footer="0.3"/>
  <x:drawing xmlns:r="http://schemas.openxmlformats.org/officeDocument/2006/relationships" r:id="Rc0d3e265aa0643b6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1" hidden="0" customWidth="1"/>
    <x:col min="3" max="3" width="27" hidden="0" customWidth="1"/>
    <x:col min="4" max="4" width="9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>
      <x:c r="A1" s="8" t="str">
        <x:v>Menu Engineering Analysis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</x:row>
    <x:row r="2">
      <x:c r="A2" s="9" t="str">
        <x:v>Contribution margin and sales mix by menu item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</x:row>
    <x:row r="3">
      <x:c r="A3" s="50"/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>
      <x:c r="A4" s="14" t="str">
        <x:v>Outlet</x:v>
      </x:c>
      <x:c r="B4" s="14" t="str">
        <x:v>Category</x:v>
      </x:c>
      <x:c r="C4" s="14" t="str">
        <x:v>Menu item</x:v>
      </x:c>
      <x:c r="D4" s="14" t="str">
        <x:v>Qty</x:v>
      </x:c>
      <x:c r="E4" s="14" t="str">
        <x:v>Price</x:v>
      </x:c>
      <x:c r="F4" s="14" t="str">
        <x:v>Unit cost</x:v>
      </x:c>
      <x:c r="G4" s="14" t="str">
        <x:v>Revenue</x:v>
      </x:c>
      <x:c r="H4" s="14" t="str">
        <x:v>COGS</x:v>
      </x:c>
      <x:c r="I4" s="14" t="str">
        <x:v>Contribution</x:v>
      </x:c>
      <x:c r="J4" s="14" t="str">
        <x:v>CM %</x:v>
      </x:c>
      <x:c r="K4" s="14" t="str">
        <x:v>Class</x:v>
      </x:c>
    </x:row>
    <x:row r="5">
      <x:c r="A5" s="50" t="str">
        <x:f>'Raw Data'!A2</x:f>
        <x:v>All Day Dining</x:v>
      </x:c>
      <x:c r="B5" s="50" t="str">
        <x:f>'Raw Data'!B2</x:f>
        <x:v>Food</x:v>
      </x:c>
      <x:c r="C5" s="50" t="str">
        <x:f>'Raw Data'!C2</x:f>
        <x:v>Breakfast Upgrade</x:v>
      </x:c>
      <x:c r="D5" s="53" t="n">
        <x:f>'Raw Data'!D2</x:f>
        <x:v>620</x:v>
      </x:c>
      <x:c r="E5" s="51" t="n">
        <x:f>'Raw Data'!E2</x:f>
        <x:v>18</x:v>
      </x:c>
      <x:c r="F5" s="51" t="n">
        <x:f>'Raw Data'!F2</x:f>
        <x:v>6.8</x:v>
      </x:c>
      <x:c r="G5" s="51" t="n">
        <x:f>D5*E5</x:f>
        <x:v>11160</x:v>
      </x:c>
      <x:c r="H5" s="51" t="n">
        <x:f>D5*F5</x:f>
        <x:v>4216</x:v>
      </x:c>
      <x:c r="I5" s="51" t="n">
        <x:f>G5-H5</x:f>
        <x:v>6944</x:v>
      </x:c>
      <x:c r="J5" s="52" t="n">
        <x:f>IF(G5=0,0,I5/G5)</x:f>
        <x:v>0.6222222222222222</x:v>
      </x:c>
      <x:c r="K5" s="50" t="str">
        <x:f>IF(AND(D5&gt;=AVERAGE($D$5:$D$32)*0.7,(E5-F5)&gt;=AVERAGE($E$5:$E$32)-AVERAGE($F$5:$F$32)),"Star",IF(AND(D5&gt;=AVERAGE($D$5:$D$32)*0.7,(E5-F5)&lt;AVERAGE($E$5:$E$32)-AVERAGE($F$5:$F$32)),"Plowhorse",IF(AND(D5&lt;AVERAGE($D$5:$D$32)*0.7,(E5-F5)&gt;=AVERAGE($E$5:$E$32)-AVERAGE($F$5:$F$32)),"Puzzle","Dog")))</x:f>
        <x:v>Plowhorse</x:v>
      </x:c>
    </x:row>
    <x:row r="6">
      <x:c r="A6" s="50" t="str">
        <x:f>'Raw Data'!A3</x:f>
        <x:v>All Day Dining</x:v>
      </x:c>
      <x:c r="B6" s="50" t="str">
        <x:f>'Raw Data'!B3</x:f>
        <x:v>Food</x:v>
      </x:c>
      <x:c r="C6" s="50" t="str">
        <x:f>'Raw Data'!C3</x:f>
        <x:v>Aegean Beef Burger</x:v>
      </x:c>
      <x:c r="D6" s="53" t="n">
        <x:f>'Raw Data'!D3</x:f>
        <x:v>380</x:v>
      </x:c>
      <x:c r="E6" s="51" t="n">
        <x:f>'Raw Data'!E3</x:f>
        <x:v>22</x:v>
      </x:c>
      <x:c r="F6" s="51" t="n">
        <x:f>'Raw Data'!F3</x:f>
        <x:v>8.9</x:v>
      </x:c>
      <x:c r="G6" s="51" t="n">
        <x:f>D6*E6</x:f>
        <x:v>8360</x:v>
      </x:c>
      <x:c r="H6" s="51" t="n">
        <x:f>D6*F6</x:f>
        <x:v>3382</x:v>
      </x:c>
      <x:c r="I6" s="51" t="n">
        <x:f>G6-H6</x:f>
        <x:v>4978</x:v>
      </x:c>
      <x:c r="J6" s="52" t="n">
        <x:f>IF(G6=0,0,I6/G6)</x:f>
        <x:v>0.5954545454545455</x:v>
      </x:c>
      <x:c r="K6" s="50" t="str">
        <x:f>IF(AND(D6&gt;=AVERAGE($D$5:$D$32)*0.7,(E6-F6)&gt;=AVERAGE($E$5:$E$32)-AVERAGE($F$5:$F$32)),"Star",IF(AND(D6&gt;=AVERAGE($D$5:$D$32)*0.7,(E6-F6)&lt;AVERAGE($E$5:$E$32)-AVERAGE($F$5:$F$32)),"Plowhorse",IF(AND(D6&lt;AVERAGE($D$5:$D$32)*0.7,(E6-F6)&gt;=AVERAGE($E$5:$E$32)-AVERAGE($F$5:$F$32)),"Puzzle","Dog")))</x:f>
        <x:v>Star</x:v>
      </x:c>
    </x:row>
    <x:row r="7">
      <x:c r="A7" s="50" t="str">
        <x:f>'Raw Data'!A4</x:f>
        <x:v>All Day Dining</x:v>
      </x:c>
      <x:c r="B7" s="50" t="str">
        <x:f>'Raw Data'!B4</x:f>
        <x:v>Food</x:v>
      </x:c>
      <x:c r="C7" s="50" t="str">
        <x:f>'Raw Data'!C4</x:f>
        <x:v>Grilled Sea Bass</x:v>
      </x:c>
      <x:c r="D7" s="53" t="n">
        <x:f>'Raw Data'!D4</x:f>
        <x:v>240</x:v>
      </x:c>
      <x:c r="E7" s="51" t="n">
        <x:f>'Raw Data'!E4</x:f>
        <x:v>32</x:v>
      </x:c>
      <x:c r="F7" s="51" t="n">
        <x:f>'Raw Data'!F4</x:f>
        <x:v>13.2</x:v>
      </x:c>
      <x:c r="G7" s="51" t="n">
        <x:f>D7*E7</x:f>
        <x:v>7680</x:v>
      </x:c>
      <x:c r="H7" s="51" t="n">
        <x:f>D7*F7</x:f>
        <x:v>3168</x:v>
      </x:c>
      <x:c r="I7" s="51" t="n">
        <x:f>G7-H7</x:f>
        <x:v>4512</x:v>
      </x:c>
      <x:c r="J7" s="52" t="n">
        <x:f>IF(G7=0,0,I7/G7)</x:f>
        <x:v>0.5875</x:v>
      </x:c>
      <x:c r="K7" s="50" t="str">
        <x:f>IF(AND(D7&gt;=AVERAGE($D$5:$D$32)*0.7,(E7-F7)&gt;=AVERAGE($E$5:$E$32)-AVERAGE($F$5:$F$32)),"Star",IF(AND(D7&gt;=AVERAGE($D$5:$D$32)*0.7,(E7-F7)&lt;AVERAGE($E$5:$E$32)-AVERAGE($F$5:$F$32)),"Plowhorse",IF(AND(D7&lt;AVERAGE($D$5:$D$32)*0.7,(E7-F7)&gt;=AVERAGE($E$5:$E$32)-AVERAGE($F$5:$F$32)),"Puzzle","Dog")))</x:f>
        <x:v>Puzzle</x:v>
      </x:c>
    </x:row>
    <x:row r="8">
      <x:c r="A8" s="50" t="str">
        <x:f>'Raw Data'!A5</x:f>
        <x:v>All Day Dining</x:v>
      </x:c>
      <x:c r="B8" s="50" t="str">
        <x:f>'Raw Data'!B5</x:f>
        <x:v>Food</x:v>
      </x:c>
      <x:c r="C8" s="50" t="str">
        <x:f>'Raw Data'!C5</x:f>
        <x:v>Truffle Mushroom Pasta</x:v>
      </x:c>
      <x:c r="D8" s="53" t="n">
        <x:f>'Raw Data'!D5</x:f>
        <x:v>310</x:v>
      </x:c>
      <x:c r="E8" s="51" t="n">
        <x:f>'Raw Data'!E5</x:f>
        <x:v>19</x:v>
      </x:c>
      <x:c r="F8" s="51" t="n">
        <x:f>'Raw Data'!F5</x:f>
        <x:v>6.4</x:v>
      </x:c>
      <x:c r="G8" s="51" t="n">
        <x:f>D8*E8</x:f>
        <x:v>5890</x:v>
      </x:c>
      <x:c r="H8" s="51" t="n">
        <x:f>D8*F8</x:f>
        <x:v>1984</x:v>
      </x:c>
      <x:c r="I8" s="51" t="n">
        <x:f>G8-H8</x:f>
        <x:v>3906</x:v>
      </x:c>
      <x:c r="J8" s="52" t="n">
        <x:f>IF(G8=0,0,I8/G8)</x:f>
        <x:v>0.6631578947368421</x:v>
      </x:c>
      <x:c r="K8" s="50" t="str">
        <x:f>IF(AND(D8&gt;=AVERAGE($D$5:$D$32)*0.7,(E8-F8)&gt;=AVERAGE($E$5:$E$32)-AVERAGE($F$5:$F$32)),"Star",IF(AND(D8&gt;=AVERAGE($D$5:$D$32)*0.7,(E8-F8)&lt;AVERAGE($E$5:$E$32)-AVERAGE($F$5:$F$32)),"Plowhorse",IF(AND(D8&lt;AVERAGE($D$5:$D$32)*0.7,(E8-F8)&gt;=AVERAGE($E$5:$E$32)-AVERAGE($F$5:$F$32)),"Puzzle","Dog")))</x:f>
        <x:v>Puzzle</x:v>
      </x:c>
    </x:row>
    <x:row r="9">
      <x:c r="A9" s="50" t="str">
        <x:f>'Raw Data'!A6</x:f>
        <x:v>All Day Dining</x:v>
      </x:c>
      <x:c r="B9" s="50" t="str">
        <x:f>'Raw Data'!B6</x:f>
        <x:v>Food</x:v>
      </x:c>
      <x:c r="C9" s="50" t="str">
        <x:f>'Raw Data'!C6</x:f>
        <x:v>Burrata Pizza</x:v>
      </x:c>
      <x:c r="D9" s="53" t="n">
        <x:f>'Raw Data'!D6</x:f>
        <x:v>330</x:v>
      </x:c>
      <x:c r="E9" s="51" t="n">
        <x:f>'Raw Data'!E6</x:f>
        <x:v>20</x:v>
      </x:c>
      <x:c r="F9" s="51" t="n">
        <x:f>'Raw Data'!F6</x:f>
        <x:v>7.1</x:v>
      </x:c>
      <x:c r="G9" s="51" t="n">
        <x:f>D9*E9</x:f>
        <x:v>6600</x:v>
      </x:c>
      <x:c r="H9" s="51" t="n">
        <x:f>D9*F9</x:f>
        <x:v>2343</x:v>
      </x:c>
      <x:c r="I9" s="51" t="n">
        <x:f>G9-H9</x:f>
        <x:v>4257</x:v>
      </x:c>
      <x:c r="J9" s="52" t="n">
        <x:f>IF(G9=0,0,I9/G9)</x:f>
        <x:v>0.645</x:v>
      </x:c>
      <x:c r="K9" s="50" t="str">
        <x:f>IF(AND(D9&gt;=AVERAGE($D$5:$D$32)*0.7,(E9-F9)&gt;=AVERAGE($E$5:$E$32)-AVERAGE($F$5:$F$32)),"Star",IF(AND(D9&gt;=AVERAGE($D$5:$D$32)*0.7,(E9-F9)&lt;AVERAGE($E$5:$E$32)-AVERAGE($F$5:$F$32)),"Plowhorse",IF(AND(D9&lt;AVERAGE($D$5:$D$32)*0.7,(E9-F9)&gt;=AVERAGE($E$5:$E$32)-AVERAGE($F$5:$F$32)),"Puzzle","Dog")))</x:f>
        <x:v>Star</x:v>
      </x:c>
    </x:row>
    <x:row r="10">
      <x:c r="A10" s="50" t="str">
        <x:f>'Raw Data'!A7</x:f>
        <x:v>All Day Dining</x:v>
      </x:c>
      <x:c r="B10" s="50" t="str">
        <x:f>'Raw Data'!B7</x:f>
        <x:v>Food</x:v>
      </x:c>
      <x:c r="C10" s="50" t="str">
        <x:f>'Raw Data'!C7</x:f>
        <x:v>Tenderloin Steak</x:v>
      </x:c>
      <x:c r="D10" s="53" t="n">
        <x:f>'Raw Data'!D7</x:f>
        <x:v>180</x:v>
      </x:c>
      <x:c r="E10" s="51" t="n">
        <x:f>'Raw Data'!E7</x:f>
        <x:v>38</x:v>
      </x:c>
      <x:c r="F10" s="51" t="n">
        <x:f>'Raw Data'!F7</x:f>
        <x:v>17.5</x:v>
      </x:c>
      <x:c r="G10" s="51" t="n">
        <x:f>D10*E10</x:f>
        <x:v>6840</x:v>
      </x:c>
      <x:c r="H10" s="51" t="n">
        <x:f>D10*F10</x:f>
        <x:v>3150</x:v>
      </x:c>
      <x:c r="I10" s="51" t="n">
        <x:f>G10-H10</x:f>
        <x:v>3690</x:v>
      </x:c>
      <x:c r="J10" s="52" t="n">
        <x:f>IF(G10=0,0,I10/G10)</x:f>
        <x:v>0.5394736842105263</x:v>
      </x:c>
      <x:c r="K10" s="50" t="str">
        <x:f>IF(AND(D10&gt;=AVERAGE($D$5:$D$32)*0.7,(E10-F10)&gt;=AVERAGE($E$5:$E$32)-AVERAGE($F$5:$F$32)),"Star",IF(AND(D10&gt;=AVERAGE($D$5:$D$32)*0.7,(E10-F10)&lt;AVERAGE($E$5:$E$32)-AVERAGE($F$5:$F$32)),"Plowhorse",IF(AND(D10&lt;AVERAGE($D$5:$D$32)*0.7,(E10-F10)&gt;=AVERAGE($E$5:$E$32)-AVERAGE($F$5:$F$32)),"Puzzle","Dog")))</x:f>
        <x:v>Puzzle</x:v>
      </x:c>
    </x:row>
    <x:row r="11">
      <x:c r="A11" s="50" t="str">
        <x:f>'Raw Data'!A8</x:f>
        <x:v>All Day Dining</x:v>
      </x:c>
      <x:c r="B11" s="50" t="str">
        <x:f>'Raw Data'!B8</x:f>
        <x:v>Food</x:v>
      </x:c>
      <x:c r="C11" s="50" t="str">
        <x:f>'Raw Data'!C8</x:f>
        <x:v>Greek Salad</x:v>
      </x:c>
      <x:c r="D11" s="53" t="n">
        <x:f>'Raw Data'!D8</x:f>
        <x:v>250</x:v>
      </x:c>
      <x:c r="E11" s="51" t="n">
        <x:f>'Raw Data'!E8</x:f>
        <x:v>15</x:v>
      </x:c>
      <x:c r="F11" s="51" t="n">
        <x:f>'Raw Data'!F8</x:f>
        <x:v>4.3</x:v>
      </x:c>
      <x:c r="G11" s="51" t="n">
        <x:f>D11*E11</x:f>
        <x:v>3750</x:v>
      </x:c>
      <x:c r="H11" s="51" t="n">
        <x:f>D11*F11</x:f>
        <x:v>1075</x:v>
      </x:c>
      <x:c r="I11" s="51" t="n">
        <x:f>G11-H11</x:f>
        <x:v>2675</x:v>
      </x:c>
      <x:c r="J11" s="52" t="n">
        <x:f>IF(G11=0,0,I11/G11)</x:f>
        <x:v>0.7133333333333334</x:v>
      </x:c>
      <x:c r="K11" s="50" t="str">
        <x:f>IF(AND(D11&gt;=AVERAGE($D$5:$D$32)*0.7,(E11-F11)&gt;=AVERAGE($E$5:$E$32)-AVERAGE($F$5:$F$32)),"Star",IF(AND(D11&gt;=AVERAGE($D$5:$D$32)*0.7,(E11-F11)&lt;AVERAGE($E$5:$E$32)-AVERAGE($F$5:$F$32)),"Plowhorse",IF(AND(D11&lt;AVERAGE($D$5:$D$32)*0.7,(E11-F11)&gt;=AVERAGE($E$5:$E$32)-AVERAGE($F$5:$F$32)),"Puzzle","Dog")))</x:f>
        <x:v>Dog</x:v>
      </x:c>
    </x:row>
    <x:row r="12">
      <x:c r="A12" s="50" t="str">
        <x:f>'Raw Data'!A9</x:f>
        <x:v>All Day Dining</x:v>
      </x:c>
      <x:c r="B12" s="50" t="str">
        <x:f>'Raw Data'!B9</x:f>
        <x:v>Food</x:v>
      </x:c>
      <x:c r="C12" s="50" t="str">
        <x:f>'Raw Data'!C9</x:f>
        <x:v>Chocolate Fondant</x:v>
      </x:c>
      <x:c r="D12" s="53" t="n">
        <x:f>'Raw Data'!D9</x:f>
        <x:v>280</x:v>
      </x:c>
      <x:c r="E12" s="51" t="n">
        <x:f>'Raw Data'!E9</x:f>
        <x:v>9</x:v>
      </x:c>
      <x:c r="F12" s="51" t="n">
        <x:f>'Raw Data'!F9</x:f>
        <x:v>3.4</x:v>
      </x:c>
      <x:c r="G12" s="51" t="n">
        <x:f>D12*E12</x:f>
        <x:v>2520</x:v>
      </x:c>
      <x:c r="H12" s="51" t="n">
        <x:f>D12*F12</x:f>
        <x:v>952</x:v>
      </x:c>
      <x:c r="I12" s="51" t="n">
        <x:f>G12-H12</x:f>
        <x:v>1568</x:v>
      </x:c>
      <x:c r="J12" s="52" t="n">
        <x:f>IF(G12=0,0,I12/G12)</x:f>
        <x:v>0.6222222222222222</x:v>
      </x:c>
      <x:c r="K12" s="50" t="str">
        <x:f>IF(AND(D12&gt;=AVERAGE($D$5:$D$32)*0.7,(E12-F12)&gt;=AVERAGE($E$5:$E$32)-AVERAGE($F$5:$F$32)),"Star",IF(AND(D12&gt;=AVERAGE($D$5:$D$32)*0.7,(E12-F12)&lt;AVERAGE($E$5:$E$32)-AVERAGE($F$5:$F$32)),"Plowhorse",IF(AND(D12&lt;AVERAGE($D$5:$D$32)*0.7,(E12-F12)&gt;=AVERAGE($E$5:$E$32)-AVERAGE($F$5:$F$32)),"Puzzle","Dog")))</x:f>
        <x:v>Dog</x:v>
      </x:c>
    </x:row>
    <x:row r="13">
      <x:c r="A13" s="50" t="str">
        <x:f>'Raw Data'!A10</x:f>
        <x:v>All Day Dining</x:v>
      </x:c>
      <x:c r="B13" s="50" t="str">
        <x:f>'Raw Data'!B10</x:f>
        <x:v>Beverage</x:v>
      </x:c>
      <x:c r="C13" s="50" t="str">
        <x:f>'Raw Data'!C10</x:f>
        <x:v>House Wine by Glass</x:v>
      </x:c>
      <x:c r="D13" s="53" t="n">
        <x:f>'Raw Data'!D10</x:f>
        <x:v>460</x:v>
      </x:c>
      <x:c r="E13" s="51" t="n">
        <x:f>'Raw Data'!E10</x:f>
        <x:v>10</x:v>
      </x:c>
      <x:c r="F13" s="51" t="n">
        <x:f>'Raw Data'!F10</x:f>
        <x:v>2.8</x:v>
      </x:c>
      <x:c r="G13" s="51" t="n">
        <x:f>D13*E13</x:f>
        <x:v>4600</x:v>
      </x:c>
      <x:c r="H13" s="51" t="n">
        <x:f>D13*F13</x:f>
        <x:v>1288</x:v>
      </x:c>
      <x:c r="I13" s="51" t="n">
        <x:f>G13-H13</x:f>
        <x:v>3312</x:v>
      </x:c>
      <x:c r="J13" s="52" t="n">
        <x:f>IF(G13=0,0,I13/G13)</x:f>
        <x:v>0.72</x:v>
      </x:c>
      <x:c r="K13" s="50" t="str">
        <x:f>IF(AND(D13&gt;=AVERAGE($D$5:$D$32)*0.7,(E13-F13)&gt;=AVERAGE($E$5:$E$32)-AVERAGE($F$5:$F$32)),"Star",IF(AND(D13&gt;=AVERAGE($D$5:$D$32)*0.7,(E13-F13)&lt;AVERAGE($E$5:$E$32)-AVERAGE($F$5:$F$32)),"Plowhorse",IF(AND(D13&lt;AVERAGE($D$5:$D$32)*0.7,(E13-F13)&gt;=AVERAGE($E$5:$E$32)-AVERAGE($F$5:$F$32)),"Puzzle","Dog")))</x:f>
        <x:v>Plowhorse</x:v>
      </x:c>
    </x:row>
    <x:row r="14">
      <x:c r="A14" s="50" t="str">
        <x:f>'Raw Data'!A11</x:f>
        <x:v>All Day Dining</x:v>
      </x:c>
      <x:c r="B14" s="50" t="str">
        <x:f>'Raw Data'!B11</x:f>
        <x:v>Beverage</x:v>
      </x:c>
      <x:c r="C14" s="50" t="str">
        <x:f>'Raw Data'!C11</x:f>
        <x:v>Still Water 750 ml</x:v>
      </x:c>
      <x:c r="D14" s="53" t="n">
        <x:f>'Raw Data'!D11</x:f>
        <x:v>900</x:v>
      </x:c>
      <x:c r="E14" s="51" t="n">
        <x:f>'Raw Data'!E11</x:f>
        <x:v>4</x:v>
      </x:c>
      <x:c r="F14" s="51" t="n">
        <x:f>'Raw Data'!F11</x:f>
        <x:v>0.8</x:v>
      </x:c>
      <x:c r="G14" s="51" t="n">
        <x:f>D14*E14</x:f>
        <x:v>3600</x:v>
      </x:c>
      <x:c r="H14" s="51" t="n">
        <x:f>D14*F14</x:f>
        <x:v>720</x:v>
      </x:c>
      <x:c r="I14" s="51" t="n">
        <x:f>G14-H14</x:f>
        <x:v>2880</x:v>
      </x:c>
      <x:c r="J14" s="52" t="n">
        <x:f>IF(G14=0,0,I14/G14)</x:f>
        <x:v>0.8</x:v>
      </x:c>
      <x:c r="K14" s="50" t="str">
        <x:f>IF(AND(D14&gt;=AVERAGE($D$5:$D$32)*0.7,(E14-F14)&gt;=AVERAGE($E$5:$E$32)-AVERAGE($F$5:$F$32)),"Star",IF(AND(D14&gt;=AVERAGE($D$5:$D$32)*0.7,(E14-F14)&lt;AVERAGE($E$5:$E$32)-AVERAGE($F$5:$F$32)),"Plowhorse",IF(AND(D14&lt;AVERAGE($D$5:$D$32)*0.7,(E14-F14)&gt;=AVERAGE($E$5:$E$32)-AVERAGE($F$5:$F$32)),"Puzzle","Dog")))</x:f>
        <x:v>Plowhorse</x:v>
      </x:c>
    </x:row>
    <x:row r="15">
      <x:c r="A15" s="50" t="str">
        <x:f>'Raw Data'!A12</x:f>
        <x:v>Pool Bar</x:v>
      </x:c>
      <x:c r="B15" s="50" t="str">
        <x:f>'Raw Data'!B12</x:f>
        <x:v>Beverage</x:v>
      </x:c>
      <x:c r="C15" s="50" t="str">
        <x:f>'Raw Data'!C12</x:f>
        <x:v>Signature Cocktail</x:v>
      </x:c>
      <x:c r="D15" s="53" t="n">
        <x:f>'Raw Data'!D12</x:f>
        <x:v>650</x:v>
      </x:c>
      <x:c r="E15" s="51" t="n">
        <x:f>'Raw Data'!E12</x:f>
        <x:v>14</x:v>
      </x:c>
      <x:c r="F15" s="51" t="n">
        <x:f>'Raw Data'!F12</x:f>
        <x:v>5.1</x:v>
      </x:c>
      <x:c r="G15" s="51" t="n">
        <x:f>D15*E15</x:f>
        <x:v>9100</x:v>
      </x:c>
      <x:c r="H15" s="51" t="n">
        <x:f>D15*F15</x:f>
        <x:v>3314.9999999999995</x:v>
      </x:c>
      <x:c r="I15" s="51" t="n">
        <x:f>G15-H15</x:f>
        <x:v>5785</x:v>
      </x:c>
      <x:c r="J15" s="52" t="n">
        <x:f>IF(G15=0,0,I15/G15)</x:f>
        <x:v>0.6357142857142857</x:v>
      </x:c>
      <x:c r="K15" s="50" t="str">
        <x:f>IF(AND(D15&gt;=AVERAGE($D$5:$D$32)*0.7,(E15-F15)&gt;=AVERAGE($E$5:$E$32)-AVERAGE($F$5:$F$32)),"Star",IF(AND(D15&gt;=AVERAGE($D$5:$D$32)*0.7,(E15-F15)&lt;AVERAGE($E$5:$E$32)-AVERAGE($F$5:$F$32)),"Plowhorse",IF(AND(D15&lt;AVERAGE($D$5:$D$32)*0.7,(E15-F15)&gt;=AVERAGE($E$5:$E$32)-AVERAGE($F$5:$F$32)),"Puzzle","Dog")))</x:f>
        <x:v>Plowhorse</x:v>
      </x:c>
    </x:row>
    <x:row r="16">
      <x:c r="A16" s="50" t="str">
        <x:f>'Raw Data'!A13</x:f>
        <x:v>Pool Bar</x:v>
      </x:c>
      <x:c r="B16" s="50" t="str">
        <x:f>'Raw Data'!B13</x:f>
        <x:v>Beverage</x:v>
      </x:c>
      <x:c r="C16" s="50" t="str">
        <x:f>'Raw Data'!C13</x:f>
        <x:v>Aperol Spritz</x:v>
      </x:c>
      <x:c r="D16" s="53" t="n">
        <x:f>'Raw Data'!D13</x:f>
        <x:v>520</x:v>
      </x:c>
      <x:c r="E16" s="51" t="n">
        <x:f>'Raw Data'!E13</x:f>
        <x:v>13</x:v>
      </x:c>
      <x:c r="F16" s="51" t="n">
        <x:f>'Raw Data'!F13</x:f>
        <x:v>4.2</x:v>
      </x:c>
      <x:c r="G16" s="51" t="n">
        <x:f>D16*E16</x:f>
        <x:v>6760</x:v>
      </x:c>
      <x:c r="H16" s="51" t="n">
        <x:f>D16*F16</x:f>
        <x:v>2184</x:v>
      </x:c>
      <x:c r="I16" s="51" t="n">
        <x:f>G16-H16</x:f>
        <x:v>4576</x:v>
      </x:c>
      <x:c r="J16" s="52" t="n">
        <x:f>IF(G16=0,0,I16/G16)</x:f>
        <x:v>0.676923076923077</x:v>
      </x:c>
      <x:c r="K16" s="50" t="str">
        <x:f>IF(AND(D16&gt;=AVERAGE($D$5:$D$32)*0.7,(E16-F16)&gt;=AVERAGE($E$5:$E$32)-AVERAGE($F$5:$F$32)),"Star",IF(AND(D16&gt;=AVERAGE($D$5:$D$32)*0.7,(E16-F16)&lt;AVERAGE($E$5:$E$32)-AVERAGE($F$5:$F$32)),"Plowhorse",IF(AND(D16&lt;AVERAGE($D$5:$D$32)*0.7,(E16-F16)&gt;=AVERAGE($E$5:$E$32)-AVERAGE($F$5:$F$32)),"Puzzle","Dog")))</x:f>
        <x:v>Plowhorse</x:v>
      </x:c>
    </x:row>
    <x:row r="17">
      <x:c r="A17" s="50" t="str">
        <x:f>'Raw Data'!A14</x:f>
        <x:v>Pool Bar</x:v>
      </x:c>
      <x:c r="B17" s="50" t="str">
        <x:f>'Raw Data'!B14</x:f>
        <x:v>Beverage</x:v>
      </x:c>
      <x:c r="C17" s="50" t="str">
        <x:f>'Raw Data'!C14</x:f>
        <x:v>Local Beer</x:v>
      </x:c>
      <x:c r="D17" s="53" t="n">
        <x:f>'Raw Data'!D14</x:f>
        <x:v>760</x:v>
      </x:c>
      <x:c r="E17" s="51" t="n">
        <x:f>'Raw Data'!E14</x:f>
        <x:v>8</x:v>
      </x:c>
      <x:c r="F17" s="51" t="n">
        <x:f>'Raw Data'!F14</x:f>
        <x:v>2.3</x:v>
      </x:c>
      <x:c r="G17" s="51" t="n">
        <x:f>D17*E17</x:f>
        <x:v>6080</x:v>
      </x:c>
      <x:c r="H17" s="51" t="n">
        <x:f>D17*F17</x:f>
        <x:v>1747.9999999999998</x:v>
      </x:c>
      <x:c r="I17" s="51" t="n">
        <x:f>G17-H17</x:f>
        <x:v>4332</x:v>
      </x:c>
      <x:c r="J17" s="52" t="n">
        <x:f>IF(G17=0,0,I17/G17)</x:f>
        <x:v>0.7125</x:v>
      </x:c>
      <x:c r="K17" s="50" t="str">
        <x:f>IF(AND(D17&gt;=AVERAGE($D$5:$D$32)*0.7,(E17-F17)&gt;=AVERAGE($E$5:$E$32)-AVERAGE($F$5:$F$32)),"Star",IF(AND(D17&gt;=AVERAGE($D$5:$D$32)*0.7,(E17-F17)&lt;AVERAGE($E$5:$E$32)-AVERAGE($F$5:$F$32)),"Plowhorse",IF(AND(D17&lt;AVERAGE($D$5:$D$32)*0.7,(E17-F17)&gt;=AVERAGE($E$5:$E$32)-AVERAGE($F$5:$F$32)),"Puzzle","Dog")))</x:f>
        <x:v>Plowhorse</x:v>
      </x:c>
    </x:row>
    <x:row r="18">
      <x:c r="A18" s="50" t="str">
        <x:f>'Raw Data'!A15</x:f>
        <x:v>Pool Bar</x:v>
      </x:c>
      <x:c r="B18" s="50" t="str">
        <x:f>'Raw Data'!B15</x:f>
        <x:v>Beverage</x:v>
      </x:c>
      <x:c r="C18" s="50" t="str">
        <x:f>'Raw Data'!C15</x:f>
        <x:v>Soft Drink</x:v>
      </x:c>
      <x:c r="D18" s="53" t="n">
        <x:f>'Raw Data'!D15</x:f>
        <x:v>980</x:v>
      </x:c>
      <x:c r="E18" s="51" t="n">
        <x:f>'Raw Data'!E15</x:f>
        <x:v>5</x:v>
      </x:c>
      <x:c r="F18" s="51" t="n">
        <x:f>'Raw Data'!F15</x:f>
        <x:v>1.1</x:v>
      </x:c>
      <x:c r="G18" s="51" t="n">
        <x:f>D18*E18</x:f>
        <x:v>4900</x:v>
      </x:c>
      <x:c r="H18" s="51" t="n">
        <x:f>D18*F18</x:f>
        <x:v>1078</x:v>
      </x:c>
      <x:c r="I18" s="51" t="n">
        <x:f>G18-H18</x:f>
        <x:v>3822</x:v>
      </x:c>
      <x:c r="J18" s="52" t="n">
        <x:f>IF(G18=0,0,I18/G18)</x:f>
        <x:v>0.78</x:v>
      </x:c>
      <x:c r="K18" s="50" t="str">
        <x:f>IF(AND(D18&gt;=AVERAGE($D$5:$D$32)*0.7,(E18-F18)&gt;=AVERAGE($E$5:$E$32)-AVERAGE($F$5:$F$32)),"Star",IF(AND(D18&gt;=AVERAGE($D$5:$D$32)*0.7,(E18-F18)&lt;AVERAGE($E$5:$E$32)-AVERAGE($F$5:$F$32)),"Plowhorse",IF(AND(D18&lt;AVERAGE($D$5:$D$32)*0.7,(E18-F18)&gt;=AVERAGE($E$5:$E$32)-AVERAGE($F$5:$F$32)),"Puzzle","Dog")))</x:f>
        <x:v>Plowhorse</x:v>
      </x:c>
    </x:row>
    <x:row r="19">
      <x:c r="A19" s="50" t="str">
        <x:f>'Raw Data'!A16</x:f>
        <x:v>Pool Bar</x:v>
      </x:c>
      <x:c r="B19" s="50" t="str">
        <x:f>'Raw Data'!B16</x:f>
        <x:v>Beverage</x:v>
      </x:c>
      <x:c r="C19" s="50" t="str">
        <x:f>'Raw Data'!C16</x:f>
        <x:v>Still Water 500 ml</x:v>
      </x:c>
      <x:c r="D19" s="53" t="n">
        <x:f>'Raw Data'!D16</x:f>
        <x:v>1200</x:v>
      </x:c>
      <x:c r="E19" s="51" t="n">
        <x:f>'Raw Data'!E16</x:f>
        <x:v>3</x:v>
      </x:c>
      <x:c r="F19" s="51" t="n">
        <x:f>'Raw Data'!F16</x:f>
        <x:v>0.6</x:v>
      </x:c>
      <x:c r="G19" s="51" t="n">
        <x:f>D19*E19</x:f>
        <x:v>3600</x:v>
      </x:c>
      <x:c r="H19" s="51" t="n">
        <x:f>D19*F19</x:f>
        <x:v>720</x:v>
      </x:c>
      <x:c r="I19" s="51" t="n">
        <x:f>G19-H19</x:f>
        <x:v>2880</x:v>
      </x:c>
      <x:c r="J19" s="52" t="n">
        <x:f>IF(G19=0,0,I19/G19)</x:f>
        <x:v>0.8</x:v>
      </x:c>
      <x:c r="K19" s="50" t="str">
        <x:f>IF(AND(D19&gt;=AVERAGE($D$5:$D$32)*0.7,(E19-F19)&gt;=AVERAGE($E$5:$E$32)-AVERAGE($F$5:$F$32)),"Star",IF(AND(D19&gt;=AVERAGE($D$5:$D$32)*0.7,(E19-F19)&lt;AVERAGE($E$5:$E$32)-AVERAGE($F$5:$F$32)),"Plowhorse",IF(AND(D19&lt;AVERAGE($D$5:$D$32)*0.7,(E19-F19)&gt;=AVERAGE($E$5:$E$32)-AVERAGE($F$5:$F$32)),"Puzzle","Dog")))</x:f>
        <x:v>Plowhorse</x:v>
      </x:c>
    </x:row>
    <x:row r="20">
      <x:c r="A20" s="50" t="str">
        <x:f>'Raw Data'!A17</x:f>
        <x:v>Pool Bar</x:v>
      </x:c>
      <x:c r="B20" s="50" t="str">
        <x:f>'Raw Data'!B17</x:f>
        <x:v>Food</x:v>
      </x:c>
      <x:c r="C20" s="50" t="str">
        <x:f>'Raw Data'!C17</x:f>
        <x:v>Club Sandwich</x:v>
      </x:c>
      <x:c r="D20" s="53" t="n">
        <x:f>'Raw Data'!D17</x:f>
        <x:v>350</x:v>
      </x:c>
      <x:c r="E20" s="51" t="n">
        <x:f>'Raw Data'!E17</x:f>
        <x:v>18</x:v>
      </x:c>
      <x:c r="F20" s="51" t="n">
        <x:f>'Raw Data'!F17</x:f>
        <x:v>8.8</x:v>
      </x:c>
      <x:c r="G20" s="51" t="n">
        <x:f>D20*E20</x:f>
        <x:v>6300</x:v>
      </x:c>
      <x:c r="H20" s="51" t="n">
        <x:f>D20*F20</x:f>
        <x:v>3080.0000000000005</x:v>
      </x:c>
      <x:c r="I20" s="51" t="n">
        <x:f>G20-H20</x:f>
        <x:v>3219.9999999999995</x:v>
      </x:c>
      <x:c r="J20" s="52" t="n">
        <x:f>IF(G20=0,0,I20/G20)</x:f>
        <x:v>0.5111111111111111</x:v>
      </x:c>
      <x:c r="K20" s="50" t="str">
        <x:f>IF(AND(D20&gt;=AVERAGE($D$5:$D$32)*0.7,(E20-F20)&gt;=AVERAGE($E$5:$E$32)-AVERAGE($F$5:$F$32)),"Star",IF(AND(D20&gt;=AVERAGE($D$5:$D$32)*0.7,(E20-F20)&lt;AVERAGE($E$5:$E$32)-AVERAGE($F$5:$F$32)),"Plowhorse",IF(AND(D20&lt;AVERAGE($D$5:$D$32)*0.7,(E20-F20)&gt;=AVERAGE($E$5:$E$32)-AVERAGE($F$5:$F$32)),"Puzzle","Dog")))</x:f>
        <x:v>Plowhorse</x:v>
      </x:c>
    </x:row>
    <x:row r="21">
      <x:c r="A21" s="50" t="str">
        <x:f>'Raw Data'!A18</x:f>
        <x:v>Pool Bar</x:v>
      </x:c>
      <x:c r="B21" s="50" t="str">
        <x:f>'Raw Data'!B18</x:f>
        <x:v>Food</x:v>
      </x:c>
      <x:c r="C21" s="50" t="str">
        <x:f>'Raw Data'!C18</x:f>
        <x:v>Seasonal Fruit Plate</x:v>
      </x:c>
      <x:c r="D21" s="53" t="n">
        <x:f>'Raw Data'!D18</x:f>
        <x:v>230</x:v>
      </x:c>
      <x:c r="E21" s="51" t="n">
        <x:f>'Raw Data'!E18</x:f>
        <x:v>16</x:v>
      </x:c>
      <x:c r="F21" s="51" t="n">
        <x:f>'Raw Data'!F18</x:f>
        <x:v>5.6</x:v>
      </x:c>
      <x:c r="G21" s="51" t="n">
        <x:f>D21*E21</x:f>
        <x:v>3680</x:v>
      </x:c>
      <x:c r="H21" s="51" t="n">
        <x:f>D21*F21</x:f>
        <x:v>1288</x:v>
      </x:c>
      <x:c r="I21" s="51" t="n">
        <x:f>G21-H21</x:f>
        <x:v>2392</x:v>
      </x:c>
      <x:c r="J21" s="52" t="n">
        <x:f>IF(G21=0,0,I21/G21)</x:f>
        <x:v>0.65</x:v>
      </x:c>
      <x:c r="K21" s="50" t="str">
        <x:f>IF(AND(D21&gt;=AVERAGE($D$5:$D$32)*0.7,(E21-F21)&gt;=AVERAGE($E$5:$E$32)-AVERAGE($F$5:$F$32)),"Star",IF(AND(D21&gt;=AVERAGE($D$5:$D$32)*0.7,(E21-F21)&lt;AVERAGE($E$5:$E$32)-AVERAGE($F$5:$F$32)),"Plowhorse",IF(AND(D21&lt;AVERAGE($D$5:$D$32)*0.7,(E21-F21)&gt;=AVERAGE($E$5:$E$32)-AVERAGE($F$5:$F$32)),"Puzzle","Dog")))</x:f>
        <x:v>Dog</x:v>
      </x:c>
    </x:row>
    <x:row r="22">
      <x:c r="A22" s="50" t="str">
        <x:f>'Raw Data'!A19</x:f>
        <x:v>Pool Bar</x:v>
      </x:c>
      <x:c r="B22" s="50" t="str">
        <x:f>'Raw Data'!B19</x:f>
        <x:v>Food</x:v>
      </x:c>
      <x:c r="C22" s="50" t="str">
        <x:f>'Raw Data'!C19</x:f>
        <x:v>Artisan Ice Cream</x:v>
      </x:c>
      <x:c r="D22" s="53" t="n">
        <x:f>'Raw Data'!D19</x:f>
        <x:v>420</x:v>
      </x:c>
      <x:c r="E22" s="51" t="n">
        <x:f>'Raw Data'!E19</x:f>
        <x:v>6</x:v>
      </x:c>
      <x:c r="F22" s="51" t="n">
        <x:f>'Raw Data'!F19</x:f>
        <x:v>2.1</x:v>
      </x:c>
      <x:c r="G22" s="51" t="n">
        <x:f>D22*E22</x:f>
        <x:v>2520</x:v>
      </x:c>
      <x:c r="H22" s="51" t="n">
        <x:f>D22*F22</x:f>
        <x:v>882</x:v>
      </x:c>
      <x:c r="I22" s="51" t="n">
        <x:f>G22-H22</x:f>
        <x:v>1638</x:v>
      </x:c>
      <x:c r="J22" s="52" t="n">
        <x:f>IF(G22=0,0,I22/G22)</x:f>
        <x:v>0.65</x:v>
      </x:c>
      <x:c r="K22" s="50" t="str">
        <x:f>IF(AND(D22&gt;=AVERAGE($D$5:$D$32)*0.7,(E22-F22)&gt;=AVERAGE($E$5:$E$32)-AVERAGE($F$5:$F$32)),"Star",IF(AND(D22&gt;=AVERAGE($D$5:$D$32)*0.7,(E22-F22)&lt;AVERAGE($E$5:$E$32)-AVERAGE($F$5:$F$32)),"Plowhorse",IF(AND(D22&lt;AVERAGE($D$5:$D$32)*0.7,(E22-F22)&gt;=AVERAGE($E$5:$E$32)-AVERAGE($F$5:$F$32)),"Puzzle","Dog")))</x:f>
        <x:v>Plowhorse</x:v>
      </x:c>
    </x:row>
    <x:row r="23">
      <x:c r="A23" s="50" t="str">
        <x:f>'Raw Data'!A20</x:f>
        <x:v>Beach Grill</x:v>
      </x:c>
      <x:c r="B23" s="50" t="str">
        <x:f>'Raw Data'!B20</x:f>
        <x:v>Food</x:v>
      </x:c>
      <x:c r="C23" s="50" t="str">
        <x:f>'Raw Data'!C20</x:f>
        <x:v>Seafood Platter</x:v>
      </x:c>
      <x:c r="D23" s="53" t="n">
        <x:f>'Raw Data'!D20</x:f>
        <x:v>160</x:v>
      </x:c>
      <x:c r="E23" s="51" t="n">
        <x:f>'Raw Data'!E20</x:f>
        <x:v>48</x:v>
      </x:c>
      <x:c r="F23" s="51" t="n">
        <x:f>'Raw Data'!F20</x:f>
        <x:v>24</x:v>
      </x:c>
      <x:c r="G23" s="51" t="n">
        <x:f>D23*E23</x:f>
        <x:v>7680</x:v>
      </x:c>
      <x:c r="H23" s="51" t="n">
        <x:f>D23*F23</x:f>
        <x:v>3840</x:v>
      </x:c>
      <x:c r="I23" s="51" t="n">
        <x:f>G23-H23</x:f>
        <x:v>3840</x:v>
      </x:c>
      <x:c r="J23" s="52" t="n">
        <x:f>IF(G23=0,0,I23/G23)</x:f>
        <x:v>0.5</x:v>
      </x:c>
      <x:c r="K23" s="50" t="str">
        <x:f>IF(AND(D23&gt;=AVERAGE($D$5:$D$32)*0.7,(E23-F23)&gt;=AVERAGE($E$5:$E$32)-AVERAGE($F$5:$F$32)),"Star",IF(AND(D23&gt;=AVERAGE($D$5:$D$32)*0.7,(E23-F23)&lt;AVERAGE($E$5:$E$32)-AVERAGE($F$5:$F$32)),"Plowhorse",IF(AND(D23&lt;AVERAGE($D$5:$D$32)*0.7,(E23-F23)&gt;=AVERAGE($E$5:$E$32)-AVERAGE($F$5:$F$32)),"Puzzle","Dog")))</x:f>
        <x:v>Puzzle</x:v>
      </x:c>
    </x:row>
    <x:row r="24">
      <x:c r="A24" s="50" t="str">
        <x:f>'Raw Data'!A21</x:f>
        <x:v>Beach Grill</x:v>
      </x:c>
      <x:c r="B24" s="50" t="str">
        <x:f>'Raw Data'!B21</x:f>
        <x:v>Food</x:v>
      </x:c>
      <x:c r="C24" s="50" t="str">
        <x:f>'Raw Data'!C21</x:f>
        <x:v>Whole Grilled Fish</x:v>
      </x:c>
      <x:c r="D24" s="53" t="n">
        <x:f>'Raw Data'!D21</x:f>
        <x:v>270</x:v>
      </x:c>
      <x:c r="E24" s="51" t="n">
        <x:f>'Raw Data'!E21</x:f>
        <x:v>34</x:v>
      </x:c>
      <x:c r="F24" s="51" t="n">
        <x:f>'Raw Data'!F21</x:f>
        <x:v>15</x:v>
      </x:c>
      <x:c r="G24" s="51" t="n">
        <x:f>D24*E24</x:f>
        <x:v>9180</x:v>
      </x:c>
      <x:c r="H24" s="51" t="n">
        <x:f>D24*F24</x:f>
        <x:v>4050</x:v>
      </x:c>
      <x:c r="I24" s="51" t="n">
        <x:f>G24-H24</x:f>
        <x:v>5130</x:v>
      </x:c>
      <x:c r="J24" s="52" t="n">
        <x:f>IF(G24=0,0,I24/G24)</x:f>
        <x:v>0.5588235294117647</x:v>
      </x:c>
      <x:c r="K24" s="50" t="str">
        <x:f>IF(AND(D24&gt;=AVERAGE($D$5:$D$32)*0.7,(E24-F24)&gt;=AVERAGE($E$5:$E$32)-AVERAGE($F$5:$F$32)),"Star",IF(AND(D24&gt;=AVERAGE($D$5:$D$32)*0.7,(E24-F24)&lt;AVERAGE($E$5:$E$32)-AVERAGE($F$5:$F$32)),"Plowhorse",IF(AND(D24&lt;AVERAGE($D$5:$D$32)*0.7,(E24-F24)&gt;=AVERAGE($E$5:$E$32)-AVERAGE($F$5:$F$32)),"Puzzle","Dog")))</x:f>
        <x:v>Puzzle</x:v>
      </x:c>
    </x:row>
    <x:row r="25">
      <x:c r="A25" s="50" t="str">
        <x:f>'Raw Data'!A22</x:f>
        <x:v>Beach Grill</x:v>
      </x:c>
      <x:c r="B25" s="50" t="str">
        <x:f>'Raw Data'!B22</x:f>
        <x:v>Food</x:v>
      </x:c>
      <x:c r="C25" s="50" t="str">
        <x:f>'Raw Data'!C22</x:f>
        <x:v>Ribeye Steak</x:v>
      </x:c>
      <x:c r="D25" s="53" t="n">
        <x:f>'Raw Data'!D22</x:f>
        <x:v>210</x:v>
      </x:c>
      <x:c r="E25" s="51" t="n">
        <x:f>'Raw Data'!E22</x:f>
        <x:v>42</x:v>
      </x:c>
      <x:c r="F25" s="51" t="n">
        <x:f>'Raw Data'!F22</x:f>
        <x:v>19.2</x:v>
      </x:c>
      <x:c r="G25" s="51" t="n">
        <x:f>D25*E25</x:f>
        <x:v>8820</x:v>
      </x:c>
      <x:c r="H25" s="51" t="n">
        <x:f>D25*F25</x:f>
        <x:v>4032</x:v>
      </x:c>
      <x:c r="I25" s="51" t="n">
        <x:f>G25-H25</x:f>
        <x:v>4788</x:v>
      </x:c>
      <x:c r="J25" s="52" t="n">
        <x:f>IF(G25=0,0,I25/G25)</x:f>
        <x:v>0.5428571428571428</x:v>
      </x:c>
      <x:c r="K25" s="50" t="str">
        <x:f>IF(AND(D25&gt;=AVERAGE($D$5:$D$32)*0.7,(E25-F25)&gt;=AVERAGE($E$5:$E$32)-AVERAGE($F$5:$F$32)),"Star",IF(AND(D25&gt;=AVERAGE($D$5:$D$32)*0.7,(E25-F25)&lt;AVERAGE($E$5:$E$32)-AVERAGE($F$5:$F$32)),"Plowhorse",IF(AND(D25&lt;AVERAGE($D$5:$D$32)*0.7,(E25-F25)&gt;=AVERAGE($E$5:$E$32)-AVERAGE($F$5:$F$32)),"Puzzle","Dog")))</x:f>
        <x:v>Puzzle</x:v>
      </x:c>
    </x:row>
    <x:row r="26">
      <x:c r="A26" s="50" t="str">
        <x:f>'Raw Data'!A23</x:f>
        <x:v>Beach Grill</x:v>
      </x:c>
      <x:c r="B26" s="50" t="str">
        <x:f>'Raw Data'!B23</x:f>
        <x:v>Food</x:v>
      </x:c>
      <x:c r="C26" s="50" t="str">
        <x:f>'Raw Data'!C23</x:f>
        <x:v>Aegean Mezze Selection</x:v>
      </x:c>
      <x:c r="D26" s="53" t="n">
        <x:f>'Raw Data'!D23</x:f>
        <x:v>390</x:v>
      </x:c>
      <x:c r="E26" s="51" t="n">
        <x:f>'Raw Data'!E23</x:f>
        <x:v>17</x:v>
      </x:c>
      <x:c r="F26" s="51" t="n">
        <x:f>'Raw Data'!F23</x:f>
        <x:v>5.9</x:v>
      </x:c>
      <x:c r="G26" s="51" t="n">
        <x:f>D26*E26</x:f>
        <x:v>6630</x:v>
      </x:c>
      <x:c r="H26" s="51" t="n">
        <x:f>D26*F26</x:f>
        <x:v>2301</x:v>
      </x:c>
      <x:c r="I26" s="51" t="n">
        <x:f>G26-H26</x:f>
        <x:v>4329</x:v>
      </x:c>
      <x:c r="J26" s="52" t="n">
        <x:f>IF(G26=0,0,I26/G26)</x:f>
        <x:v>0.6529411764705882</x:v>
      </x:c>
      <x:c r="K26" s="50" t="str">
        <x:f>IF(AND(D26&gt;=AVERAGE($D$5:$D$32)*0.7,(E26-F26)&gt;=AVERAGE($E$5:$E$32)-AVERAGE($F$5:$F$32)),"Star",IF(AND(D26&gt;=AVERAGE($D$5:$D$32)*0.7,(E26-F26)&lt;AVERAGE($E$5:$E$32)-AVERAGE($F$5:$F$32)),"Plowhorse",IF(AND(D26&lt;AVERAGE($D$5:$D$32)*0.7,(E26-F26)&gt;=AVERAGE($E$5:$E$32)-AVERAGE($F$5:$F$32)),"Puzzle","Dog")))</x:f>
        <x:v>Plowhorse</x:v>
      </x:c>
    </x:row>
    <x:row r="27">
      <x:c r="A27" s="50" t="str">
        <x:f>'Raw Data'!A24</x:f>
        <x:v>Beach Grill</x:v>
      </x:c>
      <x:c r="B27" s="50" t="str">
        <x:f>'Raw Data'!B24</x:f>
        <x:v>Food</x:v>
      </x:c>
      <x:c r="C27" s="50" t="str">
        <x:f>'Raw Data'!C24</x:f>
        <x:v>Wood Fired Pizza</x:v>
      </x:c>
      <x:c r="D27" s="53" t="n">
        <x:f>'Raw Data'!D24</x:f>
        <x:v>420</x:v>
      </x:c>
      <x:c r="E27" s="51" t="n">
        <x:f>'Raw Data'!E24</x:f>
        <x:v>22</x:v>
      </x:c>
      <x:c r="F27" s="51" t="n">
        <x:f>'Raw Data'!F24</x:f>
        <x:v>7.6</x:v>
      </x:c>
      <x:c r="G27" s="51" t="n">
        <x:f>D27*E27</x:f>
        <x:v>9240</x:v>
      </x:c>
      <x:c r="H27" s="51" t="n">
        <x:f>D27*F27</x:f>
        <x:v>3192</x:v>
      </x:c>
      <x:c r="I27" s="51" t="n">
        <x:f>G27-H27</x:f>
        <x:v>6048</x:v>
      </x:c>
      <x:c r="J27" s="52" t="n">
        <x:f>IF(G27=0,0,I27/G27)</x:f>
        <x:v>0.6545454545454545</x:v>
      </x:c>
      <x:c r="K27" s="50" t="str">
        <x:f>IF(AND(D27&gt;=AVERAGE($D$5:$D$32)*0.7,(E27-F27)&gt;=AVERAGE($E$5:$E$32)-AVERAGE($F$5:$F$32)),"Star",IF(AND(D27&gt;=AVERAGE($D$5:$D$32)*0.7,(E27-F27)&lt;AVERAGE($E$5:$E$32)-AVERAGE($F$5:$F$32)),"Plowhorse",IF(AND(D27&lt;AVERAGE($D$5:$D$32)*0.7,(E27-F27)&gt;=AVERAGE($E$5:$E$32)-AVERAGE($F$5:$F$32)),"Puzzle","Dog")))</x:f>
        <x:v>Star</x:v>
      </x:c>
    </x:row>
    <x:row r="28">
      <x:c r="A28" s="50" t="str">
        <x:f>'Raw Data'!A25</x:f>
        <x:v>Beach Grill</x:v>
      </x:c>
      <x:c r="B28" s="50" t="str">
        <x:f>'Raw Data'!B25</x:f>
        <x:v>Food</x:v>
      </x:c>
      <x:c r="C28" s="50" t="str">
        <x:f>'Raw Data'!C25</x:f>
        <x:v>Tomato Burrata Salad</x:v>
      </x:c>
      <x:c r="D28" s="53" t="n">
        <x:f>'Raw Data'!D25</x:f>
        <x:v>310</x:v>
      </x:c>
      <x:c r="E28" s="51" t="n">
        <x:f>'Raw Data'!E25</x:f>
        <x:v>16</x:v>
      </x:c>
      <x:c r="F28" s="51" t="n">
        <x:f>'Raw Data'!F25</x:f>
        <x:v>5.1</x:v>
      </x:c>
      <x:c r="G28" s="51" t="n">
        <x:f>D28*E28</x:f>
        <x:v>4960</x:v>
      </x:c>
      <x:c r="H28" s="51" t="n">
        <x:f>D28*F28</x:f>
        <x:v>1581</x:v>
      </x:c>
      <x:c r="I28" s="51" t="n">
        <x:f>G28-H28</x:f>
        <x:v>3379</x:v>
      </x:c>
      <x:c r="J28" s="52" t="n">
        <x:f>IF(G28=0,0,I28/G28)</x:f>
        <x:v>0.68125</x:v>
      </x:c>
      <x:c r="K28" s="50" t="str">
        <x:f>IF(AND(D28&gt;=AVERAGE($D$5:$D$32)*0.7,(E28-F28)&gt;=AVERAGE($E$5:$E$32)-AVERAGE($F$5:$F$32)),"Star",IF(AND(D28&gt;=AVERAGE($D$5:$D$32)*0.7,(E28-F28)&lt;AVERAGE($E$5:$E$32)-AVERAGE($F$5:$F$32)),"Plowhorse",IF(AND(D28&lt;AVERAGE($D$5:$D$32)*0.7,(E28-F28)&gt;=AVERAGE($E$5:$E$32)-AVERAGE($F$5:$F$32)),"Puzzle","Dog")))</x:f>
        <x:v>Dog</x:v>
      </x:c>
    </x:row>
    <x:row r="29">
      <x:c r="A29" s="50" t="str">
        <x:f>'Raw Data'!A26</x:f>
        <x:v>Beach Grill</x:v>
      </x:c>
      <x:c r="B29" s="50" t="str">
        <x:f>'Raw Data'!B26</x:f>
        <x:v>Beverage</x:v>
      </x:c>
      <x:c r="C29" s="50" t="str">
        <x:f>'Raw Data'!C26</x:f>
        <x:v>Local Wine Bottle</x:v>
      </x:c>
      <x:c r="D29" s="53" t="n">
        <x:f>'Raw Data'!D26</x:f>
        <x:v>120</x:v>
      </x:c>
      <x:c r="E29" s="51" t="n">
        <x:f>'Raw Data'!E26</x:f>
        <x:v>42</x:v>
      </x:c>
      <x:c r="F29" s="51" t="n">
        <x:f>'Raw Data'!F26</x:f>
        <x:v>13</x:v>
      </x:c>
      <x:c r="G29" s="51" t="n">
        <x:f>D29*E29</x:f>
        <x:v>5040</x:v>
      </x:c>
      <x:c r="H29" s="51" t="n">
        <x:f>D29*F29</x:f>
        <x:v>1560</x:v>
      </x:c>
      <x:c r="I29" s="51" t="n">
        <x:f>G29-H29</x:f>
        <x:v>3480</x:v>
      </x:c>
      <x:c r="J29" s="52" t="n">
        <x:f>IF(G29=0,0,I29/G29)</x:f>
        <x:v>0.6904761904761905</x:v>
      </x:c>
      <x:c r="K29" s="50" t="str">
        <x:f>IF(AND(D29&gt;=AVERAGE($D$5:$D$32)*0.7,(E29-F29)&gt;=AVERAGE($E$5:$E$32)-AVERAGE($F$5:$F$32)),"Star",IF(AND(D29&gt;=AVERAGE($D$5:$D$32)*0.7,(E29-F29)&lt;AVERAGE($E$5:$E$32)-AVERAGE($F$5:$F$32)),"Plowhorse",IF(AND(D29&lt;AVERAGE($D$5:$D$32)*0.7,(E29-F29)&gt;=AVERAGE($E$5:$E$32)-AVERAGE($F$5:$F$32)),"Puzzle","Dog")))</x:f>
        <x:v>Puzzle</x:v>
      </x:c>
    </x:row>
    <x:row r="30">
      <x:c r="A30" s="50" t="str">
        <x:f>'Raw Data'!A27</x:f>
        <x:v>Beach Grill</x:v>
      </x:c>
      <x:c r="B30" s="50" t="str">
        <x:f>'Raw Data'!B27</x:f>
        <x:v>Beverage</x:v>
      </x:c>
      <x:c r="C30" s="50" t="str">
        <x:f>'Raw Data'!C27</x:f>
        <x:v>Mediterranean Cocktail</x:v>
      </x:c>
      <x:c r="D30" s="53" t="n">
        <x:f>'Raw Data'!D27</x:f>
        <x:v>380</x:v>
      </x:c>
      <x:c r="E30" s="51" t="n">
        <x:f>'Raw Data'!E27</x:f>
        <x:v>15</x:v>
      </x:c>
      <x:c r="F30" s="51" t="n">
        <x:f>'Raw Data'!F27</x:f>
        <x:v>5</x:v>
      </x:c>
      <x:c r="G30" s="51" t="n">
        <x:f>D30*E30</x:f>
        <x:v>5700</x:v>
      </x:c>
      <x:c r="H30" s="51" t="n">
        <x:f>D30*F30</x:f>
        <x:v>1900</x:v>
      </x:c>
      <x:c r="I30" s="51" t="n">
        <x:f>G30-H30</x:f>
        <x:v>3800</x:v>
      </x:c>
      <x:c r="J30" s="52" t="n">
        <x:f>IF(G30=0,0,I30/G30)</x:f>
        <x:v>0.6666666666666666</x:v>
      </x:c>
      <x:c r="K30" s="50" t="str">
        <x:f>IF(AND(D30&gt;=AVERAGE($D$5:$D$32)*0.7,(E30-F30)&gt;=AVERAGE($E$5:$E$32)-AVERAGE($F$5:$F$32)),"Star",IF(AND(D30&gt;=AVERAGE($D$5:$D$32)*0.7,(E30-F30)&lt;AVERAGE($E$5:$E$32)-AVERAGE($F$5:$F$32)),"Plowhorse",IF(AND(D30&lt;AVERAGE($D$5:$D$32)*0.7,(E30-F30)&gt;=AVERAGE($E$5:$E$32)-AVERAGE($F$5:$F$32)),"Puzzle","Dog")))</x:f>
        <x:v>Plowhorse</x:v>
      </x:c>
    </x:row>
    <x:row r="31">
      <x:c r="A31" s="50" t="str">
        <x:f>'Raw Data'!A28</x:f>
        <x:v>Beach Grill</x:v>
      </x:c>
      <x:c r="B31" s="50" t="str">
        <x:f>'Raw Data'!B28</x:f>
        <x:v>Beverage</x:v>
      </x:c>
      <x:c r="C31" s="50" t="str">
        <x:f>'Raw Data'!C28</x:f>
        <x:v>Premium Beer</x:v>
      </x:c>
      <x:c r="D31" s="53" t="n">
        <x:f>'Raw Data'!D28</x:f>
        <x:v>460</x:v>
      </x:c>
      <x:c r="E31" s="51" t="n">
        <x:f>'Raw Data'!E28</x:f>
        <x:v>9</x:v>
      </x:c>
      <x:c r="F31" s="51" t="n">
        <x:f>'Raw Data'!F28</x:f>
        <x:v>2.7</x:v>
      </x:c>
      <x:c r="G31" s="51" t="n">
        <x:f>D31*E31</x:f>
        <x:v>4140</x:v>
      </x:c>
      <x:c r="H31" s="51" t="n">
        <x:f>D31*F31</x:f>
        <x:v>1242</x:v>
      </x:c>
      <x:c r="I31" s="51" t="n">
        <x:f>G31-H31</x:f>
        <x:v>2898</x:v>
      </x:c>
      <x:c r="J31" s="52" t="n">
        <x:f>IF(G31=0,0,I31/G31)</x:f>
        <x:v>0.7</x:v>
      </x:c>
      <x:c r="K31" s="50" t="str">
        <x:f>IF(AND(D31&gt;=AVERAGE($D$5:$D$32)*0.7,(E31-F31)&gt;=AVERAGE($E$5:$E$32)-AVERAGE($F$5:$F$32)),"Star",IF(AND(D31&gt;=AVERAGE($D$5:$D$32)*0.7,(E31-F31)&lt;AVERAGE($E$5:$E$32)-AVERAGE($F$5:$F$32)),"Plowhorse",IF(AND(D31&lt;AVERAGE($D$5:$D$32)*0.7,(E31-F31)&gt;=AVERAGE($E$5:$E$32)-AVERAGE($F$5:$F$32)),"Puzzle","Dog")))</x:f>
        <x:v>Plowhorse</x:v>
      </x:c>
    </x:row>
    <x:row r="32">
      <x:c r="A32" s="50" t="str">
        <x:f>'Raw Data'!A29</x:f>
        <x:v>Beach Grill</x:v>
      </x:c>
      <x:c r="B32" s="50" t="str">
        <x:f>'Raw Data'!B29</x:f>
        <x:v>Beverage</x:v>
      </x:c>
      <x:c r="C32" s="50" t="str">
        <x:f>'Raw Data'!C29</x:f>
        <x:v>Still Water 750 ml</x:v>
      </x:c>
      <x:c r="D32" s="53" t="n">
        <x:f>'Raw Data'!D29</x:f>
        <x:v>700</x:v>
      </x:c>
      <x:c r="E32" s="51" t="n">
        <x:f>'Raw Data'!E29</x:f>
        <x:v>4</x:v>
      </x:c>
      <x:c r="F32" s="51" t="n">
        <x:f>'Raw Data'!F29</x:f>
        <x:v>0.8</x:v>
      </x:c>
      <x:c r="G32" s="51" t="n">
        <x:f>D32*E32</x:f>
        <x:v>2800</x:v>
      </x:c>
      <x:c r="H32" s="51" t="n">
        <x:f>D32*F32</x:f>
        <x:v>560</x:v>
      </x:c>
      <x:c r="I32" s="51" t="n">
        <x:f>G32-H32</x:f>
        <x:v>2240</x:v>
      </x:c>
      <x:c r="J32" s="52" t="n">
        <x:f>IF(G32=0,0,I32/G32)</x:f>
        <x:v>0.8</x:v>
      </x:c>
      <x:c r="K32" s="50" t="str">
        <x:f>IF(AND(D32&gt;=AVERAGE($D$5:$D$32)*0.7,(E32-F32)&gt;=AVERAGE($E$5:$E$32)-AVERAGE($F$5:$F$32)),"Star",IF(AND(D32&gt;=AVERAGE($D$5:$D$32)*0.7,(E32-F32)&lt;AVERAGE($E$5:$E$32)-AVERAGE($F$5:$F$32)),"Plowhorse",IF(AND(D32&lt;AVERAGE($D$5:$D$32)*0.7,(E32-F32)&gt;=AVERAGE($E$5:$E$32)-AVERAGE($F$5:$F$32)),"Puzzle","Dog")))</x:f>
        <x:v>Plowhorse</x:v>
      </x:c>
    </x:row>
  </x:sheetData>
  <x:mergeCells>
    <x:mergeCell ref="A1:K1"/>
    <x:mergeCell ref="A2:K2"/>
  </x:mergeCells>
  <x:conditionalFormatting sqref="K5:K32">
    <x:cfRule type="containsText" dxfId="0" priority="1" operator="containsText" text="Star"/>
    <x:cfRule type="containsText" dxfId="1" priority="2" operator="containsText" text="Plowhorse"/>
    <x:cfRule type="containsText" dxfId="2" priority="3" operator="containsText" text="Puzzle"/>
    <x:cfRule type="containsText" dxfId="3" priority="4" operator="containsText" text="Dog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8" t="str">
        <x:v>Outlet Performance</x:v>
      </x:c>
      <x:c r="B1" s="8"/>
      <x:c r="C1" s="8"/>
      <x:c r="D1" s="8"/>
      <x:c r="E1" s="8"/>
      <x:c r="F1" s="8"/>
      <x:c r="G1" s="8"/>
      <x:c r="H1" s="8"/>
    </x:row>
    <x:row r="2">
      <x:c r="A2" s="50"/>
      <x:c r="B2" s="50"/>
      <x:c r="C2" s="50"/>
      <x:c r="D2" s="50"/>
      <x:c r="E2" s="50"/>
      <x:c r="F2" s="50"/>
      <x:c r="G2" s="50"/>
      <x:c r="H2" s="50"/>
    </x:row>
    <x:row r="3">
      <x:c r="A3" s="13" t="str">
        <x:v>Outlet</x:v>
      </x:c>
      <x:c r="B3" s="13" t="str">
        <x:v>Revenue</x:v>
      </x:c>
      <x:c r="C3" s="13" t="str">
        <x:v>COGS</x:v>
      </x:c>
      <x:c r="D3" s="13" t="str">
        <x:v>Gross profit</x:v>
      </x:c>
      <x:c r="E3" s="13" t="str">
        <x:v>Cost %</x:v>
      </x:c>
      <x:c r="F3" s="13" t="str">
        <x:v>Revenue mix</x:v>
      </x:c>
      <x:c r="G3" s="13" t="str">
        <x:v>Items sold</x:v>
      </x:c>
      <x:c r="H3" s="13" t="str">
        <x:v>Revenue per item</x:v>
      </x:c>
    </x:row>
    <x:row r="4">
      <x:c r="A4" s="50" t="str">
        <x:v>All Day Dining</x:v>
      </x:c>
      <x:c r="B4" s="51" t="n">
        <x:f>SUMIF('Menu Engineering'!$A$5:$A$32,A4,'Menu Engineering'!$G$5:$G$32)</x:f>
        <x:v>61000</x:v>
      </x:c>
      <x:c r="C4" s="51" t="n">
        <x:f>SUMIF('Menu Engineering'!$A$5:$A$32,A4,'Menu Engineering'!$H$5:$H$32)</x:f>
        <x:v>22278</x:v>
      </x:c>
      <x:c r="D4" s="51" t="n">
        <x:f>B4-C4</x:f>
        <x:v>38722</x:v>
      </x:c>
      <x:c r="E4" s="52" t="n">
        <x:f>IF(B4=0,0,C4/B4)</x:f>
        <x:v>0.36521311475409834</x:v>
      </x:c>
      <x:c r="F4" s="52" t="n">
        <x:f>IF($B$7=0,0,B4/$B$7)</x:f>
        <x:v>0.36281448878843753</x:v>
      </x:c>
      <x:c r="G4" s="53" t="n">
        <x:f>SUMIF('Menu Engineering'!$A$5:$A$32,A4,'Menu Engineering'!$D$5:$D$32)</x:f>
        <x:v>3950</x:v>
      </x:c>
      <x:c r="H4" s="57" t="n">
        <x:f>IF(G4=0,0,B4/G4)</x:f>
        <x:v>15.443037974683545</x:v>
      </x:c>
    </x:row>
    <x:row r="5">
      <x:c r="A5" s="50" t="str">
        <x:v>Pool Bar</x:v>
      </x:c>
      <x:c r="B5" s="51" t="n">
        <x:f>SUMIF('Menu Engineering'!$A$5:$A$32,A5,'Menu Engineering'!$G$5:$G$32)</x:f>
        <x:v>42940</x:v>
      </x:c>
      <x:c r="C5" s="51" t="n">
        <x:f>SUMIF('Menu Engineering'!$A$5:$A$32,A5,'Menu Engineering'!$H$5:$H$32)</x:f>
        <x:v>14295</x:v>
      </x:c>
      <x:c r="D5" s="51" t="n">
        <x:f>B5-C5</x:f>
        <x:v>28645</x:v>
      </x:c>
      <x:c r="E5" s="52" t="n">
        <x:f>IF(B5=0,0,C5/B5)</x:f>
        <x:v>0.33290638099673964</x:v>
      </x:c>
      <x:c r="F5" s="52" t="n">
        <x:f>IF($B$7=0,0,B5/$B$7)</x:f>
        <x:v>0.2553976089930411</x:v>
      </x:c>
      <x:c r="G5" s="53" t="n">
        <x:f>SUMIF('Menu Engineering'!$A$5:$A$32,A5,'Menu Engineering'!$D$5:$D$32)</x:f>
        <x:v>5110</x:v>
      </x:c>
      <x:c r="H5" s="57" t="n">
        <x:f>IF(G5=0,0,B5/G5)</x:f>
        <x:v>8.403131115459882</x:v>
      </x:c>
    </x:row>
    <x:row r="6">
      <x:c r="A6" s="50" t="str">
        <x:v>Beach Grill</x:v>
      </x:c>
      <x:c r="B6" s="51" t="n">
        <x:f>SUMIF('Menu Engineering'!$A$5:$A$32,A6,'Menu Engineering'!$G$5:$G$32)</x:f>
        <x:v>64190</x:v>
      </x:c>
      <x:c r="C6" s="51" t="n">
        <x:f>SUMIF('Menu Engineering'!$A$5:$A$32,A6,'Menu Engineering'!$H$5:$H$32)</x:f>
        <x:v>24258</x:v>
      </x:c>
      <x:c r="D6" s="51" t="n">
        <x:f>B6-C6</x:f>
        <x:v>39932</x:v>
      </x:c>
      <x:c r="E6" s="52" t="n">
        <x:f>IF(B6=0,0,C6/B6)</x:f>
        <x:v>0.37790933167159996</x:v>
      </x:c>
      <x:c r="F6" s="52" t="n">
        <x:f>IF($B$7=0,0,B6/$B$7)</x:f>
        <x:v>0.3817879022185214</x:v>
      </x:c>
      <x:c r="G6" s="53" t="n">
        <x:f>SUMIF('Menu Engineering'!$A$5:$A$32,A6,'Menu Engineering'!$D$5:$D$32)</x:f>
        <x:v>3420</x:v>
      </x:c>
      <x:c r="H6" s="57" t="n">
        <x:f>IF(G6=0,0,B6/G6)</x:f>
        <x:v>18.769005847953217</x:v>
      </x:c>
    </x:row>
    <x:row r="7">
      <x:c r="A7" s="18" t="str">
        <x:v>Total</x:v>
      </x:c>
      <x:c r="B7" s="19" t="n">
        <x:f>SUM(B4:B6)</x:f>
        <x:v>168130</x:v>
      </x:c>
      <x:c r="C7" s="19" t="n">
        <x:f>SUM(C4:C6)</x:f>
        <x:v>60831</x:v>
      </x:c>
      <x:c r="D7" s="19" t="n">
        <x:f>SUM(D4:D6)</x:f>
        <x:v>107299</x:v>
      </x:c>
      <x:c r="E7" s="20" t="n">
        <x:f>C7/B7</x:f>
        <x:v>0.3618093142211384</x:v>
      </x:c>
      <x:c r="F7" s="20" t="n">
        <x:f>SUM(F4:F6)</x:f>
        <x:v>1</x:v>
      </x:c>
      <x:c r="G7" s="21" t="n">
        <x:f>SUM(G4:G6)</x:f>
        <x:v>12480</x:v>
      </x:c>
      <x:c r="H7" s="23" t="n">
        <x:f>B7/G7</x:f>
        <x:v>13.471955128205128</x:v>
      </x:c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2" hidden="0" customWidth="1"/>
    <x:col min="3" max="3" width="28" hidden="0" customWidth="1"/>
    <x:col min="4" max="4" width="17" hidden="0" customWidth="1"/>
    <x:col min="5" max="5" width="17" hidden="0" customWidth="1"/>
    <x:col min="6" max="6" width="17" hidden="0" customWidth="1"/>
  </x:cols>
  <x:sheetData>
    <x:row r="1">
      <x:c r="A1" s="4" t="str">
        <x:v>Outlet</x:v>
      </x:c>
      <x:c r="B1" s="4" t="str">
        <x:v>Category</x:v>
      </x:c>
      <x:c r="C1" s="4" t="str">
        <x:v>Menu item</x:v>
      </x:c>
      <x:c r="D1" s="4" t="str">
        <x:v>Quantity sold</x:v>
      </x:c>
      <x:c r="E1" s="4" t="str">
        <x:v>Selling price (EUR)</x:v>
      </x:c>
      <x:c r="F1" s="4" t="str">
        <x:v>Unit cost (EUR)</x:v>
      </x:c>
    </x:row>
    <x:row r="2">
      <x:c r="A2" s="50" t="str">
        <x:v>All Day Dining</x:v>
      </x:c>
      <x:c r="B2" s="50" t="str">
        <x:v>Food</x:v>
      </x:c>
      <x:c r="C2" s="50" t="str">
        <x:v>Breakfast Upgrade</x:v>
      </x:c>
      <x:c r="D2" s="58" t="n">
        <x:v>620</x:v>
      </x:c>
      <x:c r="E2" s="58" t="n">
        <x:v>18</x:v>
      </x:c>
      <x:c r="F2" s="58" t="n">
        <x:v>6.8</x:v>
      </x:c>
    </x:row>
    <x:row r="3">
      <x:c r="A3" s="50" t="str">
        <x:v>All Day Dining</x:v>
      </x:c>
      <x:c r="B3" s="50" t="str">
        <x:v>Food</x:v>
      </x:c>
      <x:c r="C3" s="50" t="str">
        <x:v>Aegean Beef Burger</x:v>
      </x:c>
      <x:c r="D3" s="58" t="n">
        <x:v>380</x:v>
      </x:c>
      <x:c r="E3" s="58" t="n">
        <x:v>22</x:v>
      </x:c>
      <x:c r="F3" s="58" t="n">
        <x:v>8.9</x:v>
      </x:c>
    </x:row>
    <x:row r="4">
      <x:c r="A4" s="50" t="str">
        <x:v>All Day Dining</x:v>
      </x:c>
      <x:c r="B4" s="50" t="str">
        <x:v>Food</x:v>
      </x:c>
      <x:c r="C4" s="50" t="str">
        <x:v>Grilled Sea Bass</x:v>
      </x:c>
      <x:c r="D4" s="58" t="n">
        <x:v>240</x:v>
      </x:c>
      <x:c r="E4" s="58" t="n">
        <x:v>32</x:v>
      </x:c>
      <x:c r="F4" s="58" t="n">
        <x:v>13.2</x:v>
      </x:c>
    </x:row>
    <x:row r="5">
      <x:c r="A5" s="50" t="str">
        <x:v>All Day Dining</x:v>
      </x:c>
      <x:c r="B5" s="50" t="str">
        <x:v>Food</x:v>
      </x:c>
      <x:c r="C5" s="50" t="str">
        <x:v>Truffle Mushroom Pasta</x:v>
      </x:c>
      <x:c r="D5" s="58" t="n">
        <x:v>310</x:v>
      </x:c>
      <x:c r="E5" s="58" t="n">
        <x:v>19</x:v>
      </x:c>
      <x:c r="F5" s="58" t="n">
        <x:v>6.4</x:v>
      </x:c>
    </x:row>
    <x:row r="6">
      <x:c r="A6" s="50" t="str">
        <x:v>All Day Dining</x:v>
      </x:c>
      <x:c r="B6" s="50" t="str">
        <x:v>Food</x:v>
      </x:c>
      <x:c r="C6" s="50" t="str">
        <x:v>Burrata Pizza</x:v>
      </x:c>
      <x:c r="D6" s="58" t="n">
        <x:v>330</x:v>
      </x:c>
      <x:c r="E6" s="58" t="n">
        <x:v>20</x:v>
      </x:c>
      <x:c r="F6" s="58" t="n">
        <x:v>7.1</x:v>
      </x:c>
    </x:row>
    <x:row r="7">
      <x:c r="A7" s="50" t="str">
        <x:v>All Day Dining</x:v>
      </x:c>
      <x:c r="B7" s="50" t="str">
        <x:v>Food</x:v>
      </x:c>
      <x:c r="C7" s="50" t="str">
        <x:v>Tenderloin Steak</x:v>
      </x:c>
      <x:c r="D7" s="58" t="n">
        <x:v>180</x:v>
      </x:c>
      <x:c r="E7" s="58" t="n">
        <x:v>38</x:v>
      </x:c>
      <x:c r="F7" s="58" t="n">
        <x:v>17.5</x:v>
      </x:c>
    </x:row>
    <x:row r="8">
      <x:c r="A8" s="50" t="str">
        <x:v>All Day Dining</x:v>
      </x:c>
      <x:c r="B8" s="50" t="str">
        <x:v>Food</x:v>
      </x:c>
      <x:c r="C8" s="50" t="str">
        <x:v>Greek Salad</x:v>
      </x:c>
      <x:c r="D8" s="58" t="n">
        <x:v>250</x:v>
      </x:c>
      <x:c r="E8" s="58" t="n">
        <x:v>15</x:v>
      </x:c>
      <x:c r="F8" s="58" t="n">
        <x:v>4.3</x:v>
      </x:c>
    </x:row>
    <x:row r="9">
      <x:c r="A9" s="50" t="str">
        <x:v>All Day Dining</x:v>
      </x:c>
      <x:c r="B9" s="50" t="str">
        <x:v>Food</x:v>
      </x:c>
      <x:c r="C9" s="50" t="str">
        <x:v>Chocolate Fondant</x:v>
      </x:c>
      <x:c r="D9" s="58" t="n">
        <x:v>280</x:v>
      </x:c>
      <x:c r="E9" s="58" t="n">
        <x:v>9</x:v>
      </x:c>
      <x:c r="F9" s="58" t="n">
        <x:v>3.4</x:v>
      </x:c>
    </x:row>
    <x:row r="10">
      <x:c r="A10" s="50" t="str">
        <x:v>All Day Dining</x:v>
      </x:c>
      <x:c r="B10" s="50" t="str">
        <x:v>Beverage</x:v>
      </x:c>
      <x:c r="C10" s="50" t="str">
        <x:v>House Wine by Glass</x:v>
      </x:c>
      <x:c r="D10" s="58" t="n">
        <x:v>460</x:v>
      </x:c>
      <x:c r="E10" s="58" t="n">
        <x:v>10</x:v>
      </x:c>
      <x:c r="F10" s="58" t="n">
        <x:v>2.8</x:v>
      </x:c>
    </x:row>
    <x:row r="11">
      <x:c r="A11" s="50" t="str">
        <x:v>All Day Dining</x:v>
      </x:c>
      <x:c r="B11" s="50" t="str">
        <x:v>Beverage</x:v>
      </x:c>
      <x:c r="C11" s="50" t="str">
        <x:v>Still Water 750 ml</x:v>
      </x:c>
      <x:c r="D11" s="58" t="n">
        <x:v>900</x:v>
      </x:c>
      <x:c r="E11" s="58" t="n">
        <x:v>4</x:v>
      </x:c>
      <x:c r="F11" s="58" t="n">
        <x:v>0.8</x:v>
      </x:c>
    </x:row>
    <x:row r="12">
      <x:c r="A12" s="50" t="str">
        <x:v>Pool Bar</x:v>
      </x:c>
      <x:c r="B12" s="50" t="str">
        <x:v>Beverage</x:v>
      </x:c>
      <x:c r="C12" s="50" t="str">
        <x:v>Signature Cocktail</x:v>
      </x:c>
      <x:c r="D12" s="58" t="n">
        <x:v>650</x:v>
      </x:c>
      <x:c r="E12" s="58" t="n">
        <x:v>14</x:v>
      </x:c>
      <x:c r="F12" s="58" t="n">
        <x:v>5.1</x:v>
      </x:c>
    </x:row>
    <x:row r="13">
      <x:c r="A13" s="50" t="str">
        <x:v>Pool Bar</x:v>
      </x:c>
      <x:c r="B13" s="50" t="str">
        <x:v>Beverage</x:v>
      </x:c>
      <x:c r="C13" s="50" t="str">
        <x:v>Aperol Spritz</x:v>
      </x:c>
      <x:c r="D13" s="58" t="n">
        <x:v>520</x:v>
      </x:c>
      <x:c r="E13" s="58" t="n">
        <x:v>13</x:v>
      </x:c>
      <x:c r="F13" s="58" t="n">
        <x:v>4.2</x:v>
      </x:c>
    </x:row>
    <x:row r="14">
      <x:c r="A14" s="50" t="str">
        <x:v>Pool Bar</x:v>
      </x:c>
      <x:c r="B14" s="50" t="str">
        <x:v>Beverage</x:v>
      </x:c>
      <x:c r="C14" s="50" t="str">
        <x:v>Local Beer</x:v>
      </x:c>
      <x:c r="D14" s="58" t="n">
        <x:v>760</x:v>
      </x:c>
      <x:c r="E14" s="58" t="n">
        <x:v>8</x:v>
      </x:c>
      <x:c r="F14" s="58" t="n">
        <x:v>2.3</x:v>
      </x:c>
    </x:row>
    <x:row r="15">
      <x:c r="A15" s="50" t="str">
        <x:v>Pool Bar</x:v>
      </x:c>
      <x:c r="B15" s="50" t="str">
        <x:v>Beverage</x:v>
      </x:c>
      <x:c r="C15" s="50" t="str">
        <x:v>Soft Drink</x:v>
      </x:c>
      <x:c r="D15" s="58" t="n">
        <x:v>980</x:v>
      </x:c>
      <x:c r="E15" s="58" t="n">
        <x:v>5</x:v>
      </x:c>
      <x:c r="F15" s="58" t="n">
        <x:v>1.1</x:v>
      </x:c>
    </x:row>
    <x:row r="16">
      <x:c r="A16" s="50" t="str">
        <x:v>Pool Bar</x:v>
      </x:c>
      <x:c r="B16" s="50" t="str">
        <x:v>Beverage</x:v>
      </x:c>
      <x:c r="C16" s="50" t="str">
        <x:v>Still Water 500 ml</x:v>
      </x:c>
      <x:c r="D16" s="58" t="n">
        <x:v>1200</x:v>
      </x:c>
      <x:c r="E16" s="58" t="n">
        <x:v>3</x:v>
      </x:c>
      <x:c r="F16" s="58" t="n">
        <x:v>0.6</x:v>
      </x:c>
    </x:row>
    <x:row r="17">
      <x:c r="A17" s="50" t="str">
        <x:v>Pool Bar</x:v>
      </x:c>
      <x:c r="B17" s="50" t="str">
        <x:v>Food</x:v>
      </x:c>
      <x:c r="C17" s="50" t="str">
        <x:v>Club Sandwich</x:v>
      </x:c>
      <x:c r="D17" s="58" t="n">
        <x:v>350</x:v>
      </x:c>
      <x:c r="E17" s="58" t="n">
        <x:v>18</x:v>
      </x:c>
      <x:c r="F17" s="58" t="n">
        <x:v>8.8</x:v>
      </x:c>
    </x:row>
    <x:row r="18">
      <x:c r="A18" s="50" t="str">
        <x:v>Pool Bar</x:v>
      </x:c>
      <x:c r="B18" s="50" t="str">
        <x:v>Food</x:v>
      </x:c>
      <x:c r="C18" s="50" t="str">
        <x:v>Seasonal Fruit Plate</x:v>
      </x:c>
      <x:c r="D18" s="58" t="n">
        <x:v>230</x:v>
      </x:c>
      <x:c r="E18" s="58" t="n">
        <x:v>16</x:v>
      </x:c>
      <x:c r="F18" s="58" t="n">
        <x:v>5.6</x:v>
      </x:c>
    </x:row>
    <x:row r="19">
      <x:c r="A19" s="50" t="str">
        <x:v>Pool Bar</x:v>
      </x:c>
      <x:c r="B19" s="50" t="str">
        <x:v>Food</x:v>
      </x:c>
      <x:c r="C19" s="50" t="str">
        <x:v>Artisan Ice Cream</x:v>
      </x:c>
      <x:c r="D19" s="58" t="n">
        <x:v>420</x:v>
      </x:c>
      <x:c r="E19" s="58" t="n">
        <x:v>6</x:v>
      </x:c>
      <x:c r="F19" s="58" t="n">
        <x:v>2.1</x:v>
      </x:c>
    </x:row>
    <x:row r="20">
      <x:c r="A20" s="50" t="str">
        <x:v>Beach Grill</x:v>
      </x:c>
      <x:c r="B20" s="50" t="str">
        <x:v>Food</x:v>
      </x:c>
      <x:c r="C20" s="50" t="str">
        <x:v>Seafood Platter</x:v>
      </x:c>
      <x:c r="D20" s="58" t="n">
        <x:v>160</x:v>
      </x:c>
      <x:c r="E20" s="58" t="n">
        <x:v>48</x:v>
      </x:c>
      <x:c r="F20" s="58" t="n">
        <x:v>24</x:v>
      </x:c>
    </x:row>
    <x:row r="21">
      <x:c r="A21" s="50" t="str">
        <x:v>Beach Grill</x:v>
      </x:c>
      <x:c r="B21" s="50" t="str">
        <x:v>Food</x:v>
      </x:c>
      <x:c r="C21" s="50" t="str">
        <x:v>Whole Grilled Fish</x:v>
      </x:c>
      <x:c r="D21" s="58" t="n">
        <x:v>270</x:v>
      </x:c>
      <x:c r="E21" s="58" t="n">
        <x:v>34</x:v>
      </x:c>
      <x:c r="F21" s="58" t="n">
        <x:v>15</x:v>
      </x:c>
    </x:row>
    <x:row r="22">
      <x:c r="A22" s="50" t="str">
        <x:v>Beach Grill</x:v>
      </x:c>
      <x:c r="B22" s="50" t="str">
        <x:v>Food</x:v>
      </x:c>
      <x:c r="C22" s="50" t="str">
        <x:v>Ribeye Steak</x:v>
      </x:c>
      <x:c r="D22" s="58" t="n">
        <x:v>210</x:v>
      </x:c>
      <x:c r="E22" s="58" t="n">
        <x:v>42</x:v>
      </x:c>
      <x:c r="F22" s="58" t="n">
        <x:v>19.2</x:v>
      </x:c>
    </x:row>
    <x:row r="23">
      <x:c r="A23" s="50" t="str">
        <x:v>Beach Grill</x:v>
      </x:c>
      <x:c r="B23" s="50" t="str">
        <x:v>Food</x:v>
      </x:c>
      <x:c r="C23" s="50" t="str">
        <x:v>Aegean Mezze Selection</x:v>
      </x:c>
      <x:c r="D23" s="58" t="n">
        <x:v>390</x:v>
      </x:c>
      <x:c r="E23" s="58" t="n">
        <x:v>17</x:v>
      </x:c>
      <x:c r="F23" s="58" t="n">
        <x:v>5.9</x:v>
      </x:c>
    </x:row>
    <x:row r="24">
      <x:c r="A24" s="50" t="str">
        <x:v>Beach Grill</x:v>
      </x:c>
      <x:c r="B24" s="50" t="str">
        <x:v>Food</x:v>
      </x:c>
      <x:c r="C24" s="50" t="str">
        <x:v>Wood Fired Pizza</x:v>
      </x:c>
      <x:c r="D24" s="58" t="n">
        <x:v>420</x:v>
      </x:c>
      <x:c r="E24" s="58" t="n">
        <x:v>22</x:v>
      </x:c>
      <x:c r="F24" s="58" t="n">
        <x:v>7.6</x:v>
      </x:c>
    </x:row>
    <x:row r="25">
      <x:c r="A25" s="50" t="str">
        <x:v>Beach Grill</x:v>
      </x:c>
      <x:c r="B25" s="50" t="str">
        <x:v>Food</x:v>
      </x:c>
      <x:c r="C25" s="50" t="str">
        <x:v>Tomato Burrata Salad</x:v>
      </x:c>
      <x:c r="D25" s="58" t="n">
        <x:v>310</x:v>
      </x:c>
      <x:c r="E25" s="58" t="n">
        <x:v>16</x:v>
      </x:c>
      <x:c r="F25" s="58" t="n">
        <x:v>5.1</x:v>
      </x:c>
    </x:row>
    <x:row r="26">
      <x:c r="A26" s="50" t="str">
        <x:v>Beach Grill</x:v>
      </x:c>
      <x:c r="B26" s="50" t="str">
        <x:v>Beverage</x:v>
      </x:c>
      <x:c r="C26" s="50" t="str">
        <x:v>Local Wine Bottle</x:v>
      </x:c>
      <x:c r="D26" s="58" t="n">
        <x:v>120</x:v>
      </x:c>
      <x:c r="E26" s="58" t="n">
        <x:v>42</x:v>
      </x:c>
      <x:c r="F26" s="58" t="n">
        <x:v>13</x:v>
      </x:c>
    </x:row>
    <x:row r="27">
      <x:c r="A27" s="50" t="str">
        <x:v>Beach Grill</x:v>
      </x:c>
      <x:c r="B27" s="50" t="str">
        <x:v>Beverage</x:v>
      </x:c>
      <x:c r="C27" s="50" t="str">
        <x:v>Mediterranean Cocktail</x:v>
      </x:c>
      <x:c r="D27" s="58" t="n">
        <x:v>380</x:v>
      </x:c>
      <x:c r="E27" s="58" t="n">
        <x:v>15</x:v>
      </x:c>
      <x:c r="F27" s="58" t="n">
        <x:v>5</x:v>
      </x:c>
    </x:row>
    <x:row r="28">
      <x:c r="A28" s="50" t="str">
        <x:v>Beach Grill</x:v>
      </x:c>
      <x:c r="B28" s="50" t="str">
        <x:v>Beverage</x:v>
      </x:c>
      <x:c r="C28" s="50" t="str">
        <x:v>Premium Beer</x:v>
      </x:c>
      <x:c r="D28" s="58" t="n">
        <x:v>460</x:v>
      </x:c>
      <x:c r="E28" s="58" t="n">
        <x:v>9</x:v>
      </x:c>
      <x:c r="F28" s="58" t="n">
        <x:v>2.7</x:v>
      </x:c>
    </x:row>
    <x:row r="29">
      <x:c r="A29" s="50" t="str">
        <x:v>Beach Grill</x:v>
      </x:c>
      <x:c r="B29" s="50" t="str">
        <x:v>Beverage</x:v>
      </x:c>
      <x:c r="C29" s="50" t="str">
        <x:v>Still Water 750 ml</x:v>
      </x:c>
      <x:c r="D29" s="58" t="n">
        <x:v>700</x:v>
      </x:c>
      <x:c r="E29" s="58" t="n">
        <x:v>4</x:v>
      </x:c>
      <x:c r="F29" s="58" t="n">
        <x:v>0.8</x:v>
      </x:c>
    </x:row>
  </x:sheetData>
  <x:pageMargins left="0.7" right="0.7" top="0.75" bottom="0.75" header="0.3" footer="0.3"/>
  <x:tableParts count="1">
    <x:tablePart xmlns:r="http://schemas.openxmlformats.org/officeDocument/2006/relationships" r:id="R7832ae2bf6dd493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78" hidden="0" customWidth="1"/>
  </x:cols>
  <x:sheetData>
    <x:row r="1">
      <x:c r="A1" s="8" t="str">
        <x:v>Method and Scope</x:v>
      </x:c>
      <x:c r="B1" s="8"/>
      <x:c r="C1" s="8"/>
      <x:c r="D1" s="8"/>
      <x:c r="E1" s="8"/>
      <x:c r="F1" s="8"/>
      <x:c r="G1" s="8"/>
      <x:c r="H1" s="8"/>
    </x:row>
    <x:row r="2">
      <x:c r="A2" s="50"/>
      <x:c r="B2" s="50"/>
    </x:row>
    <x:row r="3" ht="34" customHeight="1">
      <x:c r="A3" s="47" t="str">
        <x:v>Property</x:v>
      </x:c>
      <x:c r="B3" s="59" t="str">
        <x:v>Fictional 54-room Mediterranean boutique resort</x:v>
      </x:c>
    </x:row>
    <x:row r="4" ht="34" customHeight="1">
      <x:c r="A4" s="47" t="str">
        <x:v>Period</x:v>
      </x:c>
      <x:c r="B4" s="59" t="str">
        <x:v>One illustrative July operating month</x:v>
      </x:c>
    </x:row>
    <x:row r="5" ht="34" customHeight="1">
      <x:c r="A5" s="47" t="str">
        <x:v>Currency</x:v>
      </x:c>
      <x:c r="B5" s="59" t="str">
        <x:v>EUR, excluding VAT</x:v>
      </x:c>
    </x:row>
    <x:row r="6" ht="34" customHeight="1">
      <x:c r="A6" s="47" t="str">
        <x:v>Data included</x:v>
      </x:c>
      <x:c r="B6" s="59" t="str">
        <x:v>POS quantity, selling price and recipe cost by item</x:v>
      </x:c>
    </x:row>
    <x:row r="7" ht="34" customHeight="1">
      <x:c r="A7" s="47" t="str">
        <x:v>Contribution</x:v>
      </x:c>
      <x:c r="B7" s="59" t="str">
        <x:v>Revenue less direct recipe cost</x:v>
      </x:c>
    </x:row>
    <x:row r="8" ht="34" customHeight="1">
      <x:c r="A8" s="47" t="str">
        <x:v>Menu classes</x:v>
      </x:c>
      <x:c r="B8" s="59" t="str">
        <x:v>Demand threshold equals 70% of average item volume; margin threshold equals average unit contribution</x:v>
      </x:c>
    </x:row>
    <x:row r="9" ht="34" customHeight="1">
      <x:c r="A9" s="47" t="str">
        <x:v>Opportunity values</x:v>
      </x:c>
      <x:c r="B9" s="59" t="str">
        <x:v>Illustrative recurring monthly estimates before implementation cost, tax and demand response</x:v>
      </x:c>
    </x:row>
    <x:row r="10" ht="34" customHeight="1">
      <x:c r="A10" s="47" t="str">
        <x:v>Use</x:v>
      </x:c>
      <x:c r="B10" s="59" t="str">
        <x:v>Portfolio demonstration of an asynchronous F&amp;B performance audit</x:v>
      </x:c>
    </x:row>
  </x:sheetData>
  <x:mergeCells>
    <x:mergeCell ref="A1:H1"/>
  </x:mergeCells>
  <x:pageMargins left="0.7" right="0.7" top="0.75" bottom="0.75" header="0.3" footer="0.3"/>
</x:worksheet>
</file>